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4" activeTab="0"/>
  </bookViews>
  <sheets>
    <sheet name="1_19 EPE" sheetId="1" r:id="rId1"/>
    <sheet name="2_19 LIF" sheetId="2" r:id="rId2"/>
    <sheet name="3_19 TUNEL" sheetId="3" r:id="rId3"/>
    <sheet name="4 19 ASSA" sheetId="4" r:id="rId4"/>
    <sheet name="5 19 SAPEM" sheetId="5" r:id="rId5"/>
    <sheet name="6 19 Todos" sheetId="6" r:id="rId6"/>
    <sheet name="7 19 Todos" sheetId="7" r:id="rId7"/>
    <sheet name="8 19 98 EPE" sheetId="8" r:id="rId8"/>
    <sheet name="8 19 96 LIF" sheetId="9" r:id="rId9"/>
    <sheet name="8 19 95 TUNEL" sheetId="10" r:id="rId10"/>
    <sheet name="8 19 94 ASSA" sheetId="11" r:id="rId11"/>
    <sheet name="8 19 99 SAPEM" sheetId="12" r:id="rId12"/>
    <sheet name="9 19 98 EPE" sheetId="13" r:id="rId13"/>
    <sheet name="9 19 97 LIF" sheetId="14" r:id="rId14"/>
    <sheet name="9 19 95 TUNEL" sheetId="15" r:id="rId15"/>
    <sheet name="9 19 94 ASSA" sheetId="16" r:id="rId16"/>
    <sheet name="9 19 99 SAPEM" sheetId="17" r:id="rId17"/>
    <sheet name="10 19 98 EPE" sheetId="18" r:id="rId18"/>
    <sheet name="10 19 97 LIF" sheetId="19" r:id="rId19"/>
    <sheet name="10 19 95 TUNEL" sheetId="20" r:id="rId20"/>
    <sheet name="10 19 94 ASSA" sheetId="21" r:id="rId21"/>
    <sheet name="10 19 99 SAPEM" sheetId="22" r:id="rId22"/>
    <sheet name="11 19 98 EPE" sheetId="23" r:id="rId23"/>
    <sheet name="11 19 97 LIF" sheetId="24" r:id="rId24"/>
    <sheet name="11 19 95 TUNEL" sheetId="25" r:id="rId25"/>
    <sheet name="11 19 94 ASSA" sheetId="26" r:id="rId26"/>
    <sheet name="11 19 99 SAPEM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<sst xmlns="http://schemas.openxmlformats.org/spreadsheetml/2006/main" count="611" uniqueCount="267">
  <si>
    <t xml:space="preserve">                                                                                                       CAPITULO IV</t>
  </si>
  <si>
    <t xml:space="preserve">                                                                                                       Planilla Anexa  1  al Artículo 19º</t>
  </si>
  <si>
    <r>
      <t xml:space="preserve">CARACTER </t>
    </r>
    <r>
      <rPr>
        <b/>
        <sz val="10"/>
        <rFont val="Arial"/>
        <family val="2"/>
      </rPr>
      <t>:   EMPRESAS DEL ESTADO</t>
    </r>
  </si>
  <si>
    <r>
      <t>ENTIDAD</t>
    </r>
    <r>
      <rPr>
        <b/>
        <sz val="10"/>
        <rFont val="Arial"/>
        <family val="2"/>
      </rPr>
      <t>:       EMPRESA PROVINCIAL DE LA ENERGIA</t>
    </r>
  </si>
  <si>
    <t>ESQUEMA AHORRO - INVERSION -  FINANCIAMIENTO</t>
  </si>
  <si>
    <t>CONCEPTO</t>
  </si>
  <si>
    <t>IMPORTE</t>
  </si>
  <si>
    <t>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</si>
  <si>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</si>
  <si>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</si>
  <si>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</si>
  <si>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</si>
  <si>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</si>
  <si>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>VI)     TOTAL DE RECURSOS</t>
  </si>
  <si>
    <t>VII)    TOTAL DE GASTOS</t>
  </si>
  <si>
    <t>VIII) Resultado Financiero  antes</t>
  </si>
  <si>
    <t xml:space="preserve">       de Contribuciones (VI-VII)</t>
  </si>
  <si>
    <t>IX) Contribuciones Figurativas</t>
  </si>
  <si>
    <t>X) Gastos Figurativos</t>
  </si>
  <si>
    <t>XI) Resultado Financiero (VIII+IX-X)</t>
  </si>
  <si>
    <t>XII) Fuentes Financieras</t>
  </si>
  <si>
    <t xml:space="preserve">       Disminución de la Inv. Financiera</t>
  </si>
  <si>
    <t xml:space="preserve">       Endeudamiento Público e Incremento Otros Pasivos</t>
  </si>
  <si>
    <t xml:space="preserve">       Contrib.Figurat. Para Aplic. Fcieras</t>
  </si>
  <si>
    <t>XIII) Aplicaciones Financieras</t>
  </si>
  <si>
    <t xml:space="preserve">         Inversión Financiera</t>
  </si>
  <si>
    <t xml:space="preserve">       Amortización de la Deuda y Disminución de Otros Pasivos</t>
  </si>
  <si>
    <t xml:space="preserve">                                                                                                        CAPITULO IV</t>
  </si>
  <si>
    <t xml:space="preserve">                                                                                                        Planilla Anexa  2  al Artículo 19º</t>
  </si>
  <si>
    <r>
      <t>CARACTER:</t>
    </r>
    <r>
      <rPr>
        <b/>
        <sz val="10"/>
        <rFont val="Arial"/>
        <family val="2"/>
      </rPr>
      <t xml:space="preserve">  SOCIEDADES DEL ESTADO</t>
    </r>
  </si>
  <si>
    <r>
      <t>ENTIDAD</t>
    </r>
    <r>
      <rPr>
        <b/>
        <sz val="10"/>
        <rFont val="Arial"/>
        <family val="2"/>
      </rPr>
      <t xml:space="preserve">:     LABORATORIO INDUSTRIAL FARMACEUTICO </t>
    </r>
  </si>
  <si>
    <t xml:space="preserve">                   - SOCIEDAD DEL ESTADO -</t>
  </si>
  <si>
    <t xml:space="preserve">                                                                                                 CAPITULO IV</t>
  </si>
  <si>
    <t xml:space="preserve">                                                                                                 Planilla Anexa 3 al Artículo 19º</t>
  </si>
  <si>
    <r>
      <t>CARACTER:</t>
    </r>
    <r>
      <rPr>
        <b/>
        <sz val="10"/>
        <rFont val="Arial"/>
        <family val="2"/>
      </rPr>
      <t xml:space="preserve">    SOCIEDADES DEL ESTADO</t>
    </r>
  </si>
  <si>
    <r>
      <t xml:space="preserve">                           </t>
    </r>
    <r>
      <rPr>
        <b/>
        <sz val="10"/>
        <rFont val="Arial"/>
        <family val="2"/>
      </rPr>
      <t>ENTE INTERPROVINCIAL</t>
    </r>
  </si>
  <si>
    <r>
      <t>ENTIDAD:</t>
    </r>
    <r>
      <rPr>
        <b/>
        <sz val="10"/>
        <rFont val="Arial"/>
        <family val="2"/>
      </rPr>
      <t xml:space="preserve"> TUNEL SUBFLUVIAL "RAUL URANGA - CARLOS SYLVESTRE BEGNIS"</t>
    </r>
  </si>
  <si>
    <t xml:space="preserve"> I) Ingresos Corrientes</t>
  </si>
  <si>
    <t xml:space="preserve">        Disminución de Resultados Acumulados</t>
  </si>
  <si>
    <t xml:space="preserve">         Disminución del Patrimonio</t>
  </si>
  <si>
    <t xml:space="preserve">                                                                                            CAPITULO IV</t>
  </si>
  <si>
    <t xml:space="preserve">                                                                                            Planilla Anexa  4  al Artículo 19º</t>
  </si>
  <si>
    <r>
      <t>CARACTER</t>
    </r>
    <r>
      <rPr>
        <b/>
        <sz val="10"/>
        <rFont val="Arial"/>
        <family val="2"/>
      </rPr>
      <t>:      SOCIEDADES ANONIMAS</t>
    </r>
  </si>
  <si>
    <r>
      <t>ENTIDAD</t>
    </r>
    <r>
      <rPr>
        <b/>
        <sz val="10"/>
        <rFont val="Arial"/>
        <family val="2"/>
      </rPr>
      <t>:         AGUAS SANTAFESINAS S. A.</t>
    </r>
  </si>
  <si>
    <t xml:space="preserve">                        - SOCIEDAD DEL ESTADO -</t>
  </si>
  <si>
    <t xml:space="preserve">        Inversión Financiera</t>
  </si>
  <si>
    <t xml:space="preserve">         Amortiz. de la Deuda y Dism. De Otros Pasivos</t>
  </si>
  <si>
    <t xml:space="preserve">                                                                                                                   CAPITULO IV</t>
  </si>
  <si>
    <t xml:space="preserve">                                                                                                                   Planilla Anexa  5  al Artículo 19º</t>
  </si>
  <si>
    <r>
      <t>CARACTER</t>
    </r>
    <r>
      <rPr>
        <b/>
        <sz val="10"/>
        <rFont val="Arial"/>
        <family val="2"/>
      </rPr>
      <t>:   EMPRESAS Y SOCIEDADES ANONIMAS CON</t>
    </r>
  </si>
  <si>
    <r>
      <t xml:space="preserve">                        </t>
    </r>
    <r>
      <rPr>
        <b/>
        <sz val="10"/>
        <rFont val="Arial"/>
        <family val="2"/>
      </rPr>
      <t>PARTICIPACION ESTATAL MAYORITARIA</t>
    </r>
  </si>
  <si>
    <r>
      <t>ENTIDAD</t>
    </r>
    <r>
      <rPr>
        <b/>
        <sz val="10"/>
        <rFont val="Arial"/>
        <family val="2"/>
      </rPr>
      <t>:         BANCO DE SANTA FE  SAPEM - EN LIQUIDACIÓN -</t>
    </r>
  </si>
  <si>
    <t xml:space="preserve">                                                                  </t>
  </si>
  <si>
    <t xml:space="preserve">           Capítulo IV</t>
  </si>
  <si>
    <t xml:space="preserve">                                                   </t>
  </si>
  <si>
    <t xml:space="preserve">           Planilla Anexa 6 al Artículo 19°</t>
  </si>
  <si>
    <t>EMPRESAS Y SOCIEDADES DEL ESTADO</t>
  </si>
  <si>
    <t>COMPOSICION DEL GASTO POR ENTIDAD Y OBJETO DEL GASTO</t>
  </si>
  <si>
    <t>DESCRIPCION</t>
  </si>
  <si>
    <t>PERSONAL</t>
  </si>
  <si>
    <t>BIENES DE CONSUMO</t>
  </si>
  <si>
    <t>SERVICIOS NO PERSONALES</t>
  </si>
  <si>
    <t>BIENES DE USO</t>
  </si>
  <si>
    <t>TRANSFE-RENCIAS</t>
  </si>
  <si>
    <t>ACTIVOS FINANCIEROS</t>
  </si>
  <si>
    <t>SERVICIO DE LA DEUDA</t>
  </si>
  <si>
    <t>OTROS GASTOS</t>
  </si>
  <si>
    <t>GASTOS FIGURATIVOS</t>
  </si>
  <si>
    <t>TOTAL GENERAL</t>
  </si>
  <si>
    <t>BANCO DE SANTA FE SAPEM  (EN LIQUIDACION)</t>
  </si>
  <si>
    <t>ENTE INTERPROV. TUNEL SUBFLUVIAL "R. URANGA - C. SYLVESTRE BEGNIS"</t>
  </si>
  <si>
    <t>LABORATORIO INDUSTRIAL FARMACEUTICO - SOCIEDAD DEL ESTADO</t>
  </si>
  <si>
    <t>EMPRESA PROVINCIAL DE LA ENERGIA</t>
  </si>
  <si>
    <t>AGUAS SANTAFESINAS S. A.</t>
  </si>
  <si>
    <t>TOTAL</t>
  </si>
  <si>
    <t>NOTA: Incluye aplicaciones financieras</t>
  </si>
  <si>
    <t xml:space="preserve">    CAPITULO IV</t>
  </si>
  <si>
    <t xml:space="preserve">    Planilla Anexa 7 al  artículo 19°</t>
  </si>
  <si>
    <t>COMPOSICION DEL GASTO POR ENTIDAD Y  CARACTER ECONOMICO</t>
  </si>
  <si>
    <t>GASTOS CORRIENTES</t>
  </si>
  <si>
    <t>GASTOS DE CAPITAL</t>
  </si>
  <si>
    <t>APLICACIONES FINANCIERAS</t>
  </si>
  <si>
    <t>BANCO DE SANTA FE SAPEM (EN LIQUIDACION)</t>
  </si>
  <si>
    <t>ENTE INTERPROVINCIAL TUNEL SUBFLUVIAL "R. URANGA - C. SYLVESTRE  BEGNIS"</t>
  </si>
  <si>
    <t>AGUAS SANTAFESINAS  S. A.</t>
  </si>
  <si>
    <t>TOTALES</t>
  </si>
  <si>
    <t>CAPÍTULO IV</t>
  </si>
  <si>
    <t>Planilla Anexa 8 al Artículo 19°</t>
  </si>
  <si>
    <t>COMPOSICION INSTITUCIONAL POR  FUENTE DE FINANCIAMIENTO Y OBJETO DEL GASTO</t>
  </si>
  <si>
    <t xml:space="preserve">JURISDICCION:   EMPRESA PROVINCIAL DE LA ENERGIA  </t>
  </si>
  <si>
    <t>FUENTE</t>
  </si>
  <si>
    <t xml:space="preserve">GASTOS EN PERSONAL    </t>
  </si>
  <si>
    <t xml:space="preserve">BIENES DE CONSUMO   </t>
  </si>
  <si>
    <t xml:space="preserve">SERVICIOS NO PERSONALES  </t>
  </si>
  <si>
    <t xml:space="preserve">BIENES DE USO     </t>
  </si>
  <si>
    <t xml:space="preserve">ACTIVOS FINANCIEROS   </t>
  </si>
  <si>
    <t xml:space="preserve">SERVICIO DE LA DEUDA Y DISMINUCION DE OTROS PASIVOS   </t>
  </si>
  <si>
    <t xml:space="preserve">OTROS GASTOS  </t>
  </si>
  <si>
    <t xml:space="preserve">GASTOS FIGURATIVOS     </t>
  </si>
  <si>
    <t>TOTAL POR FUENTE</t>
  </si>
  <si>
    <t>TESORO PROVINCIAL - RENTAS GENERALES</t>
  </si>
  <si>
    <t>RECURSOS PROPIOS DE LOS ORGANISMOS DE LIBRE DISPONIBILIDAD</t>
  </si>
  <si>
    <t>LEY 23966 - FEDEI</t>
  </si>
  <si>
    <t>FINANCIAMIENTO  EPE</t>
  </si>
  <si>
    <t>TOTAL POR INCISO</t>
  </si>
  <si>
    <t>NOTA: Incluye Aplicaciones Financieras</t>
  </si>
  <si>
    <t xml:space="preserve">    CAPÍTULO IV</t>
  </si>
  <si>
    <t xml:space="preserve">    Planilla Anexa 8 al Artículo 19°</t>
  </si>
  <si>
    <t>JURISDICCION:  LABORATORIO INDUSTRIAL FARMACEUTICO -  SOCIEDAD DEL ESTADO</t>
  </si>
  <si>
    <t xml:space="preserve">TRANSFE- RENCIAS    </t>
  </si>
  <si>
    <t xml:space="preserve">SERVICIO DE LA DEUDA Y DISMINUCIÓN DE OTROS PASIVOS   </t>
  </si>
  <si>
    <t>FONDO FIDUCIARIO</t>
  </si>
  <si>
    <t xml:space="preserve">                       CAPÍTULO IV</t>
  </si>
  <si>
    <t xml:space="preserve">                       Planilla Anexa 8 al Artículo 19°</t>
  </si>
  <si>
    <t>JURISDICCION: ENTE INTERPROVINCIAL TUNEL SUBFLUVIAL "R.URANGA-C. SYLVESTRE BEGNIS"</t>
  </si>
  <si>
    <t>JURISDICCION:  AGUAS SANTAFESINAS S. A. -  SOCIEDAD DEL ESTADO</t>
  </si>
  <si>
    <t xml:space="preserve">TRANSFE-  RENCIAS    </t>
  </si>
  <si>
    <t xml:space="preserve">SERVICIO DE LA DEUDA  Y DISMINUCION DE OTROS PASIVOS   </t>
  </si>
  <si>
    <t>FONDO FEDERAL SOLIDARIO</t>
  </si>
  <si>
    <t xml:space="preserve">                     CAPÍTULO IV</t>
  </si>
  <si>
    <t xml:space="preserve">                     Planilla Anexa 8 al Artículo 19°</t>
  </si>
  <si>
    <t>JURISDICCION:   BANCO DE SANTA FE SAPEM - EN LIQUIDACION -</t>
  </si>
  <si>
    <t>TRANSFERENCIA ADMINISTRACION CENTRAL P/ RECUPERO CARTERA BANCO SANTA FE SAPEM</t>
  </si>
  <si>
    <t xml:space="preserve">                               CAPÍTULO IV</t>
  </si>
  <si>
    <t xml:space="preserve">                               Planilla Anexa 9 al Artículo 19°</t>
  </si>
  <si>
    <t>COMPOSICION DEL GASTO INSTITUCIONAL POR PROGRAMAS Y CARACTER ECONOMICO</t>
  </si>
  <si>
    <t>JURISDICCION:            EMPRESA PROVINCIAL DE LA ENERGIA</t>
  </si>
  <si>
    <t>PROGRAMA O CATEGORIA EQUIVALENTE</t>
  </si>
  <si>
    <t>EXPLOTACION SERVICIO ENERGIA ELECTRICA</t>
  </si>
  <si>
    <t>ATENCION LEY  12.036</t>
  </si>
  <si>
    <t>APORTES NO REINTEGRABLES A MUNICIPALIDADES Y COMUNAS</t>
  </si>
  <si>
    <t>DEUDA PUBLICA</t>
  </si>
  <si>
    <t>NOTA: Incluye  Aplicaciones Financieras</t>
  </si>
  <si>
    <t xml:space="preserve">                         CAPÍTULO IV</t>
  </si>
  <si>
    <t xml:space="preserve">                         Planilla Anexa 9 al Artículo 19°</t>
  </si>
  <si>
    <t>JURISDICCION:     LABORATORIO INDUSTRIAL FARMACEUTICO - SOCIEDAD DEL ESTADO</t>
  </si>
  <si>
    <t>FABRICACION DE MEDICAMENTOS PARA SALUD PUBLICA PROVINCIAL</t>
  </si>
  <si>
    <t>FABRICACION DE MEDICAMENTOS CONVENIO M.S. REMEDIAR</t>
  </si>
  <si>
    <t xml:space="preserve"> TOTALES</t>
  </si>
  <si>
    <t xml:space="preserve">                        CAPÍTULO IV</t>
  </si>
  <si>
    <t xml:space="preserve">                        Planilla Anexa 9 al Artículo 19°</t>
  </si>
  <si>
    <t>JURISDICCION:  ENTE INTERPROVINCIAL TUNEL SUBFLUVIAL "R. URANGA - C. SYLVESTRE  BEGNIS"</t>
  </si>
  <si>
    <t>ADMINISTRACION Y CONSERVACION TUNEL SUBFLUVIAL R. URANGA - S. BEGNIS</t>
  </si>
  <si>
    <t>ADMINISTRACION Y MANTENIMIENTO COMPLEJO TURISTICO</t>
  </si>
  <si>
    <t xml:space="preserve">                             CAPÍTULO IV</t>
  </si>
  <si>
    <t xml:space="preserve">                             Planilla Anexa 9 al Artículo 19°</t>
  </si>
  <si>
    <t>JURISDICCION:     AGUAS SANTAFESINAS S. A. - SOCIEDAD DEL ESTADO</t>
  </si>
  <si>
    <t>PRESTACION SERVICIOS DE AGUA POTABLE Y CLOACAS</t>
  </si>
  <si>
    <t>ACCIONES ENCOMENDADAS POR ADMINISTRACION CENTRAL</t>
  </si>
  <si>
    <t>Planilla Anexa 9 al Artículo 19°</t>
  </si>
  <si>
    <t>JURISDICCION:            BANCO DE SANTA FE SAPEM - EN LIQUIDACION -</t>
  </si>
  <si>
    <t>GASTO DE CAPITAL</t>
  </si>
  <si>
    <t>LIQUIDACION BANCO SANTA FE SAPEM</t>
  </si>
  <si>
    <t xml:space="preserve">                                                                          CAPÍTULO IV</t>
  </si>
  <si>
    <t xml:space="preserve">                                                                          Planilla Anexa 10 al Artículo 19°</t>
  </si>
  <si>
    <t>COMPOSICION INSTITUCIONAL  POR  FINALIDAD Y FUNCION</t>
  </si>
  <si>
    <t xml:space="preserve">JURISDICCION: </t>
  </si>
  <si>
    <t xml:space="preserve">    EMPRESA PROVINCIAL DE LA ENERGÍA</t>
  </si>
  <si>
    <t>FINALIDAD</t>
  </si>
  <si>
    <t>FUNCION</t>
  </si>
  <si>
    <t>SUBFUNCION</t>
  </si>
  <si>
    <t>MONTO</t>
  </si>
  <si>
    <t>ADMINISTRACION GUBERNAMENTAL</t>
  </si>
  <si>
    <t>RELACIONES INTERIORES</t>
  </si>
  <si>
    <t>SERVICIOS ECONOMICOS</t>
  </si>
  <si>
    <t>ENERGIA, COMBUSTIBLE Y MINERIA</t>
  </si>
  <si>
    <t>SERVICIOS DE LA DEUDA PUBLICA</t>
  </si>
  <si>
    <t>NO CLASIFICABLES</t>
  </si>
  <si>
    <t xml:space="preserve">                                                  CAPÍTULO IV</t>
  </si>
  <si>
    <t xml:space="preserve">                                                  Planilla Anexa 10 al Artículo 19°</t>
  </si>
  <si>
    <t xml:space="preserve">JURISDICCION:  </t>
  </si>
  <si>
    <t xml:space="preserve">   LABORATORIO INDUSTRIAL FARMACEUTICO - SOCIEDAD DEL ESTADO</t>
  </si>
  <si>
    <t>SERVICIOS SOCIALES</t>
  </si>
  <si>
    <t>SALUD</t>
  </si>
  <si>
    <t xml:space="preserve">                                                          CAPÍTULO IV</t>
  </si>
  <si>
    <t xml:space="preserve">                                                          Planilla Anexa 10 al Artículo 19°</t>
  </si>
  <si>
    <t>JURISDICCION: ENTE INTERPROVINCIAL TUNEL SUBFLUVIAL "R. URANGA - C. SYLVESTRE  BEGNIS"</t>
  </si>
  <si>
    <t>SERVICIOS  SOCIALES</t>
  </si>
  <si>
    <t>EDUCACIÓN Y CULTURA</t>
  </si>
  <si>
    <t>DEPORTE Y RECREACION</t>
  </si>
  <si>
    <t>TRANSPORTE</t>
  </si>
  <si>
    <t>Promoción y Asistencia Social</t>
  </si>
  <si>
    <t xml:space="preserve">     AGUAS SANTAFESINAS S. A. - SOCIEDAD DEL ESTADO</t>
  </si>
  <si>
    <t>AGUA POTABLE Y ALCANTARILLADO</t>
  </si>
  <si>
    <t xml:space="preserve">                                                                CAPÍTULO IV</t>
  </si>
  <si>
    <t xml:space="preserve">                                                                Planilla Anexa 10 al Artículo 19°</t>
  </si>
  <si>
    <t xml:space="preserve">JURISDICCION:   </t>
  </si>
  <si>
    <t xml:space="preserve">   BANCO DE SANTA FE SAPEM (EN LIQUIDACION) </t>
  </si>
  <si>
    <t>SERVICIOS ECONÓMICOS</t>
  </si>
  <si>
    <t>SEGUROS Y FINANZAS</t>
  </si>
  <si>
    <t xml:space="preserve">                       Planilla Anexa  11 al Artículo 19°</t>
  </si>
  <si>
    <t>COMPOSICION DEL GASTO INSTITUCIONAL, POR DISTRIBUCION GEOGRAFICA Y CARACTER ECONOMICO</t>
  </si>
  <si>
    <t xml:space="preserve">JURISDICCION:   EMPRESA PROVINCIAL DE LA ENERGIA </t>
  </si>
  <si>
    <t>PROVINCIA - DEPARTAMENTO</t>
  </si>
  <si>
    <t xml:space="preserve">  PROVINCIA DE SANTA FE</t>
  </si>
  <si>
    <t>BELGRANO</t>
  </si>
  <si>
    <t>CASEROS</t>
  </si>
  <si>
    <t xml:space="preserve">  CASTELLANOS</t>
  </si>
  <si>
    <t xml:space="preserve">  CONSTITUCION</t>
  </si>
  <si>
    <t xml:space="preserve">  GENERAL OBLIGADO</t>
  </si>
  <si>
    <t xml:space="preserve">  IRIONDO</t>
  </si>
  <si>
    <t xml:space="preserve">  LA CAPITAL</t>
  </si>
  <si>
    <t>LAS COLONIAS</t>
  </si>
  <si>
    <t>9 DE JULIO</t>
  </si>
  <si>
    <t xml:space="preserve">  ROSARIO</t>
  </si>
  <si>
    <t>SAN CRISTOBAL</t>
  </si>
  <si>
    <t>SAN JERONIMO</t>
  </si>
  <si>
    <t>SAN JUSTO</t>
  </si>
  <si>
    <t>SAN LORENZO</t>
  </si>
  <si>
    <t xml:space="preserve">  SAN JERONIMO</t>
  </si>
  <si>
    <t xml:space="preserve">  SAN LORENZO</t>
  </si>
  <si>
    <t xml:space="preserve">  PROVINCIAL</t>
  </si>
  <si>
    <t>Interprovincial</t>
  </si>
  <si>
    <t>Extraprovincial</t>
  </si>
  <si>
    <t>Capital Federal</t>
  </si>
  <si>
    <t xml:space="preserve">  INTERPROVINCIAL</t>
  </si>
  <si>
    <t xml:space="preserve">  NO  CLASIFICADO</t>
  </si>
  <si>
    <t>INTERPROVINCIAL</t>
  </si>
  <si>
    <t>NOTA: Incluye erogaciones figurativas y Aplicaciones Financieras</t>
  </si>
  <si>
    <t xml:space="preserve">                                      CAPÍTULO IV</t>
  </si>
  <si>
    <t xml:space="preserve">                                      Planilla Anexa  11 al Artículo 19°</t>
  </si>
  <si>
    <t>JURISDICCION:  LABORATORIO INDUSTRIAL FARMACEUTICO - SOCIEDAD DEL ESTADO</t>
  </si>
  <si>
    <t>PROVINCIA DE SANTA FE</t>
  </si>
  <si>
    <t>Belgrano</t>
  </si>
  <si>
    <t>Caseros</t>
  </si>
  <si>
    <t>Castellanos</t>
  </si>
  <si>
    <t>Constitución</t>
  </si>
  <si>
    <t>Garay</t>
  </si>
  <si>
    <t>General Lopez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</si>
  <si>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</si>
  <si>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</si>
  <si>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</si>
  <si>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</si>
  <si>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</si>
  <si>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</si>
  <si>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</si>
  <si>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</si>
  <si>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Jerónimo</t>
  </si>
  <si>
    <t>San Justo</t>
  </si>
  <si>
    <t>San Lorenzo</t>
  </si>
  <si>
    <t>San Martín</t>
  </si>
  <si>
    <t>Vera</t>
  </si>
  <si>
    <t>Interdepartamental</t>
  </si>
  <si>
    <t>Provincial</t>
  </si>
  <si>
    <t>No Clasificado</t>
  </si>
  <si>
    <t xml:space="preserve">                                     CAPÍTULO IV</t>
  </si>
  <si>
    <t xml:space="preserve">                                     Planilla Anexa  11 al Artículo 19°</t>
  </si>
  <si>
    <t>JURISDICCION:      ENTE INTERPROVINCIAL TUNEL SUBFLUVIAL "R. URANGA - C. SYLVESTRE  BEGNIS"</t>
  </si>
  <si>
    <t>Provincia de Santa Fe</t>
  </si>
  <si>
    <t>La Capital</t>
  </si>
  <si>
    <t xml:space="preserve">                                         CAPÍTULO IV</t>
  </si>
  <si>
    <t xml:space="preserve">                                         Planilla Anexa  11 al Artículo 19 °</t>
  </si>
  <si>
    <t>JURISDICCION:      AGUAS SANTAFESINAS S. A. - SOCIEDAD DEL ESTADO</t>
  </si>
  <si>
    <t>PROVINCIA - DEPARTAMENTOS</t>
  </si>
  <si>
    <t>CASTELLANOS</t>
  </si>
  <si>
    <t>GENERAL LOPEZ</t>
  </si>
  <si>
    <t>GENERAL OBLIGADO</t>
  </si>
  <si>
    <t>IRIONDO</t>
  </si>
  <si>
    <t>ROSARIO</t>
  </si>
  <si>
    <t>INTERDEPARTAMENTAL</t>
  </si>
  <si>
    <t xml:space="preserve">                                       Planilla Anexa  11 al Artículo 19°</t>
  </si>
  <si>
    <t>JURISDICCION:    BANCO DE SANTA FE SAPEM - EN LIQUIDACION -</t>
  </si>
  <si>
    <t>LA  CAPITAL</t>
  </si>
  <si>
    <t>PROVINCIAL</t>
  </si>
  <si>
    <t>CIUDAD AUTONOMA DE BUENOS AIRES</t>
  </si>
  <si>
    <t>PROVINCIA DE CORDOBA</t>
  </si>
  <si>
    <t xml:space="preserve">  NO CLASIFICADO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</si>
</sst>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  <numFmt numFmtId="168" formatCode="_-* #,##0.00\ _P_t_s_-;\-* #,##0.00\ _P_t_s_-;_-* &quot;- &quot;_P_t_s_-;_-@_-"/>
    <numFmt numFmtId="169" formatCode="_-* #,##0.0\ _P_t_s_-;\-* #,##0.0\ _P_t_s_-;_-* &quot;- &quot;_P_t_s_-;_-@_-"/>
    <numFmt numFmtId="170" formatCode="_(* #,##0_);_(* \(#,##0\);_(* \-??_);_(@_)"/>
    <numFmt numFmtId="171" formatCode="_(* #,##0_);_(* \(#,##0\);_(* \-_);_(@_)"/>
  </numFmts>
  <fonts count="12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Lucida Sans Unicode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0" xfId="16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64" fontId="1" fillId="2" borderId="0" xfId="16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16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5" fillId="0" borderId="11" xfId="15" applyNumberFormat="1" applyFont="1" applyFill="1" applyBorder="1" applyAlignment="1" applyProtection="1">
      <alignment/>
      <protection/>
    </xf>
    <xf numFmtId="3" fontId="5" fillId="0" borderId="12" xfId="15" applyNumberFormat="1" applyFont="1" applyFill="1" applyBorder="1" applyAlignment="1" applyProtection="1">
      <alignment/>
      <protection/>
    </xf>
    <xf numFmtId="3" fontId="5" fillId="0" borderId="13" xfId="15" applyNumberFormat="1" applyFont="1" applyFill="1" applyBorder="1" applyAlignment="1" applyProtection="1">
      <alignment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67" fontId="5" fillId="0" borderId="12" xfId="15" applyNumberFormat="1" applyFont="1" applyFill="1" applyBorder="1" applyAlignment="1" applyProtection="1">
      <alignment/>
      <protection/>
    </xf>
    <xf numFmtId="3" fontId="5" fillId="0" borderId="14" xfId="0" applyNumberFormat="1" applyFont="1" applyBorder="1" applyAlignment="1">
      <alignment/>
    </xf>
    <xf numFmtId="3" fontId="5" fillId="0" borderId="15" xfId="15" applyNumberFormat="1" applyFont="1" applyFill="1" applyBorder="1" applyAlignment="1" applyProtection="1">
      <alignment/>
      <protection/>
    </xf>
    <xf numFmtId="3" fontId="5" fillId="0" borderId="16" xfId="15" applyNumberFormat="1" applyFont="1" applyFill="1" applyBorder="1" applyAlignment="1" applyProtection="1">
      <alignment/>
      <protection/>
    </xf>
    <xf numFmtId="3" fontId="5" fillId="0" borderId="17" xfId="15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1" xfId="15" applyNumberFormat="1" applyFont="1" applyFill="1" applyBorder="1" applyAlignment="1" applyProtection="1">
      <alignment/>
      <protection/>
    </xf>
    <xf numFmtId="3" fontId="7" fillId="0" borderId="12" xfId="15" applyNumberFormat="1" applyFont="1" applyFill="1" applyBorder="1" applyAlignment="1" applyProtection="1">
      <alignment/>
      <protection/>
    </xf>
    <xf numFmtId="3" fontId="7" fillId="0" borderId="13" xfId="15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9" fontId="6" fillId="0" borderId="3" xfId="19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8" fontId="5" fillId="0" borderId="6" xfId="16" applyNumberFormat="1" applyFont="1" applyFill="1" applyBorder="1" applyAlignment="1" applyProtection="1">
      <alignment horizontal="left" vertical="center" wrapText="1"/>
      <protection/>
    </xf>
    <xf numFmtId="168" fontId="5" fillId="0" borderId="3" xfId="16" applyNumberFormat="1" applyFont="1" applyFill="1" applyBorder="1" applyAlignment="1" applyProtection="1">
      <alignment horizontal="left" vertical="center" wrapText="1"/>
      <protection/>
    </xf>
    <xf numFmtId="0" fontId="5" fillId="0" borderId="3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164" fontId="5" fillId="0" borderId="10" xfId="16" applyNumberFormat="1" applyFont="1" applyFill="1" applyBorder="1" applyAlignment="1" applyProtection="1">
      <alignment horizontal="left" vertical="center" wrapText="1"/>
      <protection/>
    </xf>
    <xf numFmtId="168" fontId="5" fillId="0" borderId="0" xfId="16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68" fontId="5" fillId="0" borderId="10" xfId="16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16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9" xfId="16" applyNumberFormat="1" applyFont="1" applyFill="1" applyBorder="1" applyAlignment="1" applyProtection="1">
      <alignment horizontal="right" vertical="center" wrapText="1"/>
      <protection/>
    </xf>
    <xf numFmtId="167" fontId="5" fillId="0" borderId="19" xfId="16" applyNumberFormat="1" applyFont="1" applyFill="1" applyBorder="1" applyAlignment="1" applyProtection="1">
      <alignment horizontal="right" vertical="center" wrapText="1"/>
      <protection/>
    </xf>
    <xf numFmtId="164" fontId="5" fillId="0" borderId="19" xfId="16" applyNumberFormat="1" applyFont="1" applyFill="1" applyBorder="1" applyAlignment="1" applyProtection="1">
      <alignment horizontal="right" vertical="center" wrapText="1"/>
      <protection/>
    </xf>
    <xf numFmtId="164" fontId="5" fillId="0" borderId="16" xfId="16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Border="1" applyAlignment="1">
      <alignment horizontal="right" vertical="center" wrapText="1"/>
    </xf>
    <xf numFmtId="164" fontId="5" fillId="0" borderId="10" xfId="16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6" xfId="16" applyNumberFormat="1" applyFont="1" applyFill="1" applyBorder="1" applyAlignment="1" applyProtection="1">
      <alignment horizontal="right" vertical="center" wrapText="1"/>
      <protection/>
    </xf>
    <xf numFmtId="9" fontId="6" fillId="0" borderId="9" xfId="19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164" fontId="5" fillId="0" borderId="6" xfId="16" applyNumberFormat="1" applyFont="1" applyFill="1" applyBorder="1" applyAlignment="1" applyProtection="1">
      <alignment horizontal="left" vertical="center" wrapText="1"/>
      <protection/>
    </xf>
    <xf numFmtId="3" fontId="5" fillId="0" borderId="3" xfId="0" applyNumberFormat="1" applyFont="1" applyBorder="1" applyAlignment="1">
      <alignment horizontal="right" vertical="center"/>
    </xf>
    <xf numFmtId="9" fontId="6" fillId="0" borderId="5" xfId="19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64" fontId="5" fillId="0" borderId="0" xfId="16" applyNumberFormat="1" applyFont="1" applyFill="1" applyBorder="1" applyAlignment="1" applyProtection="1">
      <alignment horizontal="justify" vertical="top" wrapText="1"/>
      <protection/>
    </xf>
    <xf numFmtId="168" fontId="5" fillId="0" borderId="0" xfId="16" applyNumberFormat="1" applyFont="1" applyFill="1" applyBorder="1" applyAlignment="1" applyProtection="1">
      <alignment vertical="top" wrapText="1"/>
      <protection/>
    </xf>
    <xf numFmtId="3" fontId="5" fillId="0" borderId="17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3" xfId="16" applyNumberFormat="1" applyFont="1" applyFill="1" applyBorder="1" applyAlignment="1" applyProtection="1">
      <alignment horizontal="right" vertical="center" wrapText="1"/>
      <protection/>
    </xf>
    <xf numFmtId="164" fontId="0" fillId="0" borderId="3" xfId="0" applyNumberFormat="1" applyFont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0" xfId="16" applyNumberFormat="1" applyFont="1" applyFill="1" applyBorder="1" applyAlignment="1" applyProtection="1">
      <alignment horizontal="right" vertical="center" wrapText="1"/>
      <protection/>
    </xf>
    <xf numFmtId="166" fontId="0" fillId="0" borderId="0" xfId="15" applyNumberFormat="1" applyFont="1" applyFill="1" applyBorder="1" applyAlignment="1" applyProtection="1">
      <alignment horizontal="right" vertical="center" wrapText="1"/>
      <protection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9" xfId="16" applyNumberFormat="1" applyFont="1" applyFill="1" applyBorder="1" applyAlignment="1" applyProtection="1">
      <alignment horizontal="right" vertical="center" wrapText="1"/>
      <protection/>
    </xf>
    <xf numFmtId="164" fontId="0" fillId="0" borderId="16" xfId="16" applyNumberFormat="1" applyFont="1" applyFill="1" applyBorder="1" applyAlignment="1" applyProtection="1">
      <alignment horizontal="right" vertical="center" wrapText="1"/>
      <protection/>
    </xf>
    <xf numFmtId="164" fontId="0" fillId="0" borderId="17" xfId="16" applyNumberFormat="1" applyFont="1" applyFill="1" applyBorder="1" applyAlignment="1" applyProtection="1">
      <alignment horizontal="right" vertical="center" wrapText="1"/>
      <protection/>
    </xf>
    <xf numFmtId="169" fontId="0" fillId="0" borderId="0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3" xfId="16" applyNumberFormat="1" applyFont="1" applyFill="1" applyBorder="1" applyAlignment="1" applyProtection="1">
      <alignment horizontal="right" vertical="center" wrapText="1"/>
      <protection/>
    </xf>
    <xf numFmtId="0" fontId="0" fillId="0" borderId="19" xfId="16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0" fillId="0" borderId="0" xfId="16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Border="1" applyAlignment="1">
      <alignment horizontal="right" vertical="center" wrapText="1"/>
    </xf>
    <xf numFmtId="166" fontId="0" fillId="0" borderId="13" xfId="16" applyNumberFormat="1" applyFont="1" applyFill="1" applyBorder="1" applyAlignment="1" applyProtection="1">
      <alignment horizontal="right" vertical="center" wrapText="1"/>
      <protection/>
    </xf>
    <xf numFmtId="166" fontId="0" fillId="0" borderId="12" xfId="0" applyNumberFormat="1" applyFont="1" applyBorder="1" applyAlignment="1">
      <alignment horizontal="right" vertical="center" wrapText="1"/>
    </xf>
    <xf numFmtId="166" fontId="0" fillId="0" borderId="19" xfId="16" applyNumberFormat="1" applyFont="1" applyFill="1" applyBorder="1" applyAlignment="1" applyProtection="1">
      <alignment horizontal="right" vertical="center" wrapText="1"/>
      <protection/>
    </xf>
    <xf numFmtId="166" fontId="0" fillId="0" borderId="16" xfId="16" applyNumberFormat="1" applyFont="1" applyFill="1" applyBorder="1" applyAlignment="1" applyProtection="1">
      <alignment horizontal="right" vertical="center" wrapText="1"/>
      <protection/>
    </xf>
    <xf numFmtId="166" fontId="0" fillId="0" borderId="17" xfId="16" applyNumberFormat="1" applyFont="1" applyFill="1" applyBorder="1" applyAlignment="1" applyProtection="1">
      <alignment horizontal="right" vertical="center" wrapText="1"/>
      <protection/>
    </xf>
    <xf numFmtId="164" fontId="0" fillId="0" borderId="9" xfId="16" applyNumberFormat="1" applyFont="1" applyFill="1" applyBorder="1" applyAlignment="1" applyProtection="1">
      <alignment horizontal="right" vertical="center" wrapText="1"/>
      <protection/>
    </xf>
    <xf numFmtId="166" fontId="0" fillId="0" borderId="3" xfId="16" applyNumberFormat="1" applyFont="1" applyFill="1" applyBorder="1" applyAlignment="1" applyProtection="1">
      <alignment horizontal="right" vertical="center" wrapText="1"/>
      <protection/>
    </xf>
    <xf numFmtId="166" fontId="0" fillId="0" borderId="3" xfId="0" applyNumberFormat="1" applyFont="1" applyBorder="1" applyAlignment="1">
      <alignment horizontal="right" vertical="center" wrapText="1"/>
    </xf>
    <xf numFmtId="166" fontId="0" fillId="0" borderId="9" xfId="0" applyNumberFormat="1" applyFont="1" applyBorder="1" applyAlignment="1">
      <alignment horizontal="righ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6" fontId="0" fillId="0" borderId="17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0" fillId="0" borderId="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170" fontId="0" fillId="0" borderId="13" xfId="15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3" xfId="15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3" xfId="15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15" applyNumberFormat="1" applyFont="1" applyFill="1" applyBorder="1" applyAlignment="1" applyProtection="1">
      <alignment horizontal="right"/>
      <protection/>
    </xf>
    <xf numFmtId="3" fontId="0" fillId="0" borderId="13" xfId="0" applyNumberFormat="1" applyBorder="1" applyAlignment="1">
      <alignment horizontal="right"/>
    </xf>
    <xf numFmtId="3" fontId="1" fillId="0" borderId="13" xfId="15" applyNumberFormat="1" applyFont="1" applyFill="1" applyBorder="1" applyAlignment="1" applyProtection="1">
      <alignment/>
      <protection/>
    </xf>
    <xf numFmtId="3" fontId="0" fillId="0" borderId="13" xfId="15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70" fontId="1" fillId="0" borderId="13" xfId="15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3" xfId="15" applyNumberFormat="1" applyFont="1" applyFill="1" applyBorder="1" applyAlignment="1" applyProtection="1">
      <alignment vertical="center"/>
      <protection/>
    </xf>
    <xf numFmtId="3" fontId="5" fillId="0" borderId="8" xfId="15" applyNumberFormat="1" applyFont="1" applyFill="1" applyBorder="1" applyAlignment="1" applyProtection="1">
      <alignment vertical="center"/>
      <protection/>
    </xf>
    <xf numFmtId="3" fontId="5" fillId="0" borderId="12" xfId="15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>
      <alignment horizontal="left" indent="1"/>
    </xf>
    <xf numFmtId="3" fontId="5" fillId="0" borderId="0" xfId="15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/>
    </xf>
    <xf numFmtId="3" fontId="6" fillId="0" borderId="0" xfId="15" applyNumberFormat="1" applyFont="1" applyFill="1" applyBorder="1" applyAlignment="1" applyProtection="1">
      <alignment/>
      <protection/>
    </xf>
    <xf numFmtId="3" fontId="6" fillId="0" borderId="12" xfId="15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left"/>
    </xf>
    <xf numFmtId="0" fontId="6" fillId="0" borderId="14" xfId="0" applyFont="1" applyBorder="1" applyAlignment="1">
      <alignment vertical="center" wrapText="1"/>
    </xf>
    <xf numFmtId="3" fontId="5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3" xfId="15" applyNumberFormat="1" applyFont="1" applyFill="1" applyBorder="1" applyAlignment="1" applyProtection="1">
      <alignment/>
      <protection/>
    </xf>
    <xf numFmtId="3" fontId="5" fillId="0" borderId="8" xfId="15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left" vertical="center" wrapText="1"/>
    </xf>
    <xf numFmtId="3" fontId="5" fillId="0" borderId="21" xfId="15" applyNumberFormat="1" applyFont="1" applyFill="1" applyBorder="1" applyAlignment="1" applyProtection="1">
      <alignment/>
      <protection/>
    </xf>
    <xf numFmtId="3" fontId="5" fillId="0" borderId="7" xfId="15" applyNumberFormat="1" applyFont="1" applyFill="1" applyBorder="1" applyAlignment="1" applyProtection="1">
      <alignment/>
      <protection/>
    </xf>
    <xf numFmtId="3" fontId="5" fillId="0" borderId="20" xfId="0" applyNumberFormat="1" applyFont="1" applyBorder="1" applyAlignment="1">
      <alignment horizontal="left" indent="1"/>
    </xf>
    <xf numFmtId="3" fontId="5" fillId="0" borderId="22" xfId="15" applyNumberFormat="1" applyFont="1" applyFill="1" applyBorder="1" applyAlignment="1" applyProtection="1">
      <alignment/>
      <protection/>
    </xf>
    <xf numFmtId="3" fontId="5" fillId="0" borderId="23" xfId="15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3" fontId="5" fillId="0" borderId="9" xfId="15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8" fontId="5" fillId="0" borderId="14" xfId="16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_critica\PROYECTO%202001\ANTEPROY2001\LEYES%20PTO.YCOMP\Anexos%20Ley%202001\Anexos%20Ley%20Aprobada\cuadros%20sistema\FUENTE%20FT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 FTO_"/>
    </sheetNames>
    <sheetDataSet>
      <sheetData sheetId="0">
        <row r="8">
          <cell r="C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9"/>
  <sheetViews>
    <sheetView showGridLines="0" showZeros="0" tabSelected="1" zoomScale="75" zoomScaleNormal="75" workbookViewId="0" topLeftCell="A1">
      <selection activeCell="A13" sqref="A13"/>
    </sheetView>
  </sheetViews>
  <sheetFormatPr defaultColWidth="11.421875" defaultRowHeight="12.75"/>
  <cols>
    <col min="1" max="1" width="69.7109375" style="1" customWidth="1"/>
    <col min="2" max="2" width="22.8515625" style="1" customWidth="1"/>
    <col min="3" max="3" width="13.57421875" style="1" customWidth="1"/>
    <col min="4" max="4" width="17.28125" style="1" customWidth="1"/>
    <col min="5" max="16384" width="11.57421875" style="1" customWidth="1"/>
  </cols>
  <sheetData>
    <row r="1" ht="12.75">
      <c r="A1" s="2" t="s">
        <v>0</v>
      </c>
    </row>
    <row r="2" spans="1:2" ht="12.75">
      <c r="A2" s="2" t="s">
        <v>1</v>
      </c>
      <c r="B2" s="3"/>
    </row>
    <row r="5" spans="1:2" s="5" customFormat="1" ht="12.75">
      <c r="A5" s="2" t="s">
        <v>2</v>
      </c>
      <c r="B5" s="4"/>
    </row>
    <row r="6" spans="1:2" s="5" customFormat="1" ht="12.75">
      <c r="A6" s="4"/>
      <c r="B6" s="4"/>
    </row>
    <row r="7" spans="1:2" s="5" customFormat="1" ht="12.75">
      <c r="A7" s="2" t="s">
        <v>3</v>
      </c>
      <c r="B7" s="4"/>
    </row>
    <row r="10" spans="1:2" ht="12.75">
      <c r="A10" s="230" t="s">
        <v>4</v>
      </c>
      <c r="B10" s="230"/>
    </row>
    <row r="13" spans="1:2" ht="18" customHeight="1">
      <c r="A13" s="6" t="s">
        <v>5</v>
      </c>
      <c r="B13" s="7" t="s">
        <v>6</v>
      </c>
    </row>
    <row r="14" spans="1:2" ht="12.75">
      <c r="A14" s="8"/>
      <c r="B14" s="9"/>
    </row>
    <row r="15" spans="1:2" ht="12.75">
      <c r="A15" s="10" t="s">
        <v>7</v>
      </c>
      <c r="B15" s="9">
        <v>3250772000</v>
      </c>
    </row>
    <row r="16" spans="1:2" ht="12.75">
      <c r="A16" s="11"/>
      <c r="B16" s="9"/>
    </row>
    <row r="17" spans="1:2" ht="12.75">
      <c r="A17" s="10" t="s">
        <v>8</v>
      </c>
      <c r="B17" s="9">
        <v>2971685000</v>
      </c>
    </row>
    <row r="18" spans="1:2" ht="12.75">
      <c r="A18" s="11"/>
      <c r="B18" s="9"/>
    </row>
    <row r="19" spans="1:2" ht="12.75">
      <c r="A19" s="10" t="s">
        <v>9</v>
      </c>
      <c r="B19" s="9">
        <f>+B15-B17</f>
        <v>279087000</v>
      </c>
    </row>
    <row r="20" spans="1:2" ht="12.75">
      <c r="A20" s="11"/>
      <c r="B20" s="9"/>
    </row>
    <row r="21" spans="1:2" ht="12.75">
      <c r="A21" s="11" t="s">
        <v>10</v>
      </c>
      <c r="B21" s="9">
        <v>142783000</v>
      </c>
    </row>
    <row r="22" spans="1:2" ht="12.75">
      <c r="A22" s="11"/>
      <c r="B22" s="9"/>
    </row>
    <row r="23" spans="1:2" ht="12.75">
      <c r="A23" s="10" t="s">
        <v>11</v>
      </c>
      <c r="B23" s="9">
        <v>374115000</v>
      </c>
    </row>
    <row r="24" spans="1:2" ht="12.75">
      <c r="A24" s="11"/>
      <c r="B24" s="9"/>
    </row>
    <row r="25" spans="1:2" ht="12.75" hidden="1">
      <c r="A25" s="11" t="s">
        <v>12</v>
      </c>
      <c r="B25" s="9">
        <f>+B23-B21</f>
        <v>231332000</v>
      </c>
    </row>
    <row r="26" spans="1:2" ht="12.75" hidden="1">
      <c r="A26" s="11"/>
      <c r="B26" s="9"/>
    </row>
    <row r="27" spans="1:2" ht="12.75">
      <c r="A27" s="11" t="s">
        <v>13</v>
      </c>
      <c r="B27" s="9">
        <f>+B15+B21</f>
        <v>3393555000</v>
      </c>
    </row>
    <row r="28" spans="1:2" ht="12.75">
      <c r="A28" s="11" t="s">
        <v>14</v>
      </c>
      <c r="B28" s="9">
        <f>+B17+B23</f>
        <v>3345800000</v>
      </c>
    </row>
    <row r="29" spans="1:2" ht="12.75">
      <c r="A29" s="11"/>
      <c r="B29" s="9"/>
    </row>
    <row r="30" spans="1:2" ht="12.75">
      <c r="A30" s="10" t="s">
        <v>15</v>
      </c>
      <c r="B30" s="9"/>
    </row>
    <row r="31" spans="1:2" ht="12.75">
      <c r="A31" s="10" t="s">
        <v>16</v>
      </c>
      <c r="B31" s="9">
        <f>B19-B25</f>
        <v>47755000</v>
      </c>
    </row>
    <row r="32" spans="1:2" ht="12.75">
      <c r="A32" s="11"/>
      <c r="B32" s="9"/>
    </row>
    <row r="33" spans="1:2" ht="12.75">
      <c r="A33" s="11" t="s">
        <v>17</v>
      </c>
      <c r="B33" s="9"/>
    </row>
    <row r="34" spans="1:2" ht="12.75">
      <c r="A34" s="11"/>
      <c r="B34" s="9"/>
    </row>
    <row r="35" spans="1:2" ht="12.75">
      <c r="A35" s="11" t="s">
        <v>18</v>
      </c>
      <c r="B35" s="9"/>
    </row>
    <row r="36" spans="1:2" ht="12.75">
      <c r="A36" s="11"/>
      <c r="B36" s="9"/>
    </row>
    <row r="37" spans="1:2" ht="12.75">
      <c r="A37" s="11" t="s">
        <v>19</v>
      </c>
      <c r="B37" s="9">
        <f>B31+B33-B35</f>
        <v>47755000</v>
      </c>
    </row>
    <row r="38" spans="1:2" ht="12.75">
      <c r="A38" s="11"/>
      <c r="B38" s="9"/>
    </row>
    <row r="39" spans="1:2" ht="12.75">
      <c r="A39" s="11" t="s">
        <v>20</v>
      </c>
      <c r="B39" s="9"/>
    </row>
    <row r="40" spans="1:2" ht="12.75">
      <c r="A40" s="12" t="s">
        <v>21</v>
      </c>
      <c r="B40" s="9"/>
    </row>
    <row r="41" spans="1:2" ht="12.75">
      <c r="A41" s="12" t="s">
        <v>22</v>
      </c>
      <c r="B41" s="9"/>
    </row>
    <row r="42" spans="1:2" ht="12.75" hidden="1">
      <c r="A42" s="12" t="s">
        <v>23</v>
      </c>
      <c r="B42" s="9"/>
    </row>
    <row r="43" spans="1:4" ht="12.75">
      <c r="A43" s="11"/>
      <c r="B43" s="13"/>
      <c r="D43" s="14"/>
    </row>
    <row r="44" spans="1:4" ht="12.75">
      <c r="A44" s="11" t="s">
        <v>24</v>
      </c>
      <c r="B44" s="9">
        <f>SUM(B45:B46)</f>
        <v>47755000</v>
      </c>
      <c r="D44" s="14"/>
    </row>
    <row r="45" spans="1:4" ht="12.75">
      <c r="A45" s="11" t="s">
        <v>25</v>
      </c>
      <c r="B45" s="9"/>
      <c r="D45" s="14"/>
    </row>
    <row r="46" spans="1:3" ht="12.75">
      <c r="A46" s="12" t="s">
        <v>26</v>
      </c>
      <c r="B46" s="9">
        <v>47755000</v>
      </c>
      <c r="C46" s="14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spans="1:2" ht="12.75">
      <c r="A56" s="15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6"/>
    </row>
    <row r="70" spans="1:2" ht="12.75">
      <c r="A70" s="15"/>
      <c r="B70" s="16"/>
    </row>
    <row r="71" spans="1:2" ht="12.75">
      <c r="A71" s="15"/>
      <c r="B71" s="16"/>
    </row>
    <row r="72" spans="1:2" ht="12.75">
      <c r="A72" s="15"/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</sheetData>
  <mergeCells count="1">
    <mergeCell ref="A10:B10"/>
  </mergeCells>
  <printOptions/>
  <pageMargins left="1.0402777777777779" right="0.6694444444444445" top="2.1256944444444446" bottom="0.9840277777777778" header="0.5118055555555556" footer="0.5118055555555556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showGridLines="0" showZeros="0" zoomScale="75" zoomScaleNormal="75" workbookViewId="0" topLeftCell="H14">
      <selection activeCell="L24" sqref="L24"/>
    </sheetView>
  </sheetViews>
  <sheetFormatPr defaultColWidth="11.421875" defaultRowHeight="12.75"/>
  <cols>
    <col min="1" max="1" width="8.28125" style="1" customWidth="1"/>
    <col min="2" max="2" width="44.57421875" style="1" customWidth="1"/>
    <col min="3" max="12" width="16.7109375" style="1" customWidth="1"/>
    <col min="13" max="16384" width="11.57421875" style="1" customWidth="1"/>
  </cols>
  <sheetData>
    <row r="3" spans="1:12" ht="12.75">
      <c r="A3" s="68"/>
      <c r="B3" s="68"/>
      <c r="C3" s="68"/>
      <c r="E3" s="68"/>
      <c r="J3" s="68" t="s">
        <v>112</v>
      </c>
      <c r="K3" s="68"/>
      <c r="L3" s="68"/>
    </row>
    <row r="4" spans="1:12" ht="12.75">
      <c r="A4" s="68"/>
      <c r="B4" s="68"/>
      <c r="C4" s="68"/>
      <c r="E4" s="68"/>
      <c r="J4" s="69" t="s">
        <v>113</v>
      </c>
      <c r="K4" s="69"/>
      <c r="L4" s="69"/>
    </row>
    <row r="5" spans="1:12" ht="12.75">
      <c r="A5" s="68"/>
      <c r="B5" s="68"/>
      <c r="C5" s="68"/>
      <c r="E5" s="68"/>
      <c r="K5" s="69"/>
      <c r="L5" s="69"/>
    </row>
    <row r="6" spans="1:5" ht="12.75">
      <c r="A6" s="68"/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12" ht="13.5">
      <c r="A8" s="231" t="s">
        <v>56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3.5">
      <c r="A9" s="231" t="s">
        <v>88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0"/>
    </row>
    <row r="11" spans="1:12" ht="13.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0"/>
    </row>
    <row r="12" spans="1:12" ht="13.5">
      <c r="A12" s="72" t="s">
        <v>114</v>
      </c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0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3.5" hidden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81" customHeight="1">
      <c r="A16" s="233" t="s">
        <v>90</v>
      </c>
      <c r="B16" s="233"/>
      <c r="C16" s="73" t="s">
        <v>91</v>
      </c>
      <c r="D16" s="74" t="s">
        <v>92</v>
      </c>
      <c r="E16" s="75" t="s">
        <v>93</v>
      </c>
      <c r="F16" s="74" t="s">
        <v>94</v>
      </c>
      <c r="G16" s="75" t="s">
        <v>109</v>
      </c>
      <c r="H16" s="74" t="s">
        <v>95</v>
      </c>
      <c r="I16" s="75" t="s">
        <v>96</v>
      </c>
      <c r="J16" s="74" t="s">
        <v>97</v>
      </c>
      <c r="K16" s="74" t="s">
        <v>98</v>
      </c>
      <c r="L16" s="74" t="s">
        <v>99</v>
      </c>
    </row>
    <row r="17" spans="1:12" ht="9" customHeight="1">
      <c r="A17" s="76"/>
      <c r="B17" s="77"/>
      <c r="C17" s="78"/>
      <c r="D17" s="79"/>
      <c r="E17" s="78"/>
      <c r="F17" s="79"/>
      <c r="G17" s="79"/>
      <c r="H17" s="79"/>
      <c r="I17" s="80"/>
      <c r="J17" s="78"/>
      <c r="K17" s="81"/>
      <c r="L17" s="82"/>
    </row>
    <row r="18" spans="1:12" ht="45.75" customHeight="1">
      <c r="A18" s="83">
        <v>201</v>
      </c>
      <c r="B18" s="91" t="s">
        <v>101</v>
      </c>
      <c r="C18" s="85">
        <v>17201500</v>
      </c>
      <c r="D18" s="85">
        <v>893000</v>
      </c>
      <c r="E18" s="85">
        <v>3017500</v>
      </c>
      <c r="F18" s="85">
        <v>2150000</v>
      </c>
      <c r="G18" s="85">
        <v>157000</v>
      </c>
      <c r="H18" s="85"/>
      <c r="I18" s="85"/>
      <c r="J18" s="85">
        <v>351500</v>
      </c>
      <c r="K18" s="87"/>
      <c r="L18" s="87">
        <f>SUM(C18:K18)</f>
        <v>23770500</v>
      </c>
    </row>
    <row r="19" spans="1:12" ht="11.25" customHeight="1">
      <c r="A19" s="88"/>
      <c r="B19" s="84"/>
      <c r="C19" s="85"/>
      <c r="D19" s="85"/>
      <c r="E19" s="85"/>
      <c r="F19" s="85"/>
      <c r="G19" s="85"/>
      <c r="H19" s="85"/>
      <c r="I19" s="85"/>
      <c r="J19" s="85"/>
      <c r="K19" s="87"/>
      <c r="L19" s="87"/>
    </row>
    <row r="20" spans="1:12" ht="31.5" customHeight="1">
      <c r="A20" s="234" t="s">
        <v>99</v>
      </c>
      <c r="B20" s="234"/>
      <c r="C20" s="95">
        <f aca="true" t="shared" si="0" ref="C20:L20">SUM(C17:C19)</f>
        <v>17201500</v>
      </c>
      <c r="D20" s="95">
        <f t="shared" si="0"/>
        <v>893000</v>
      </c>
      <c r="E20" s="95">
        <f t="shared" si="0"/>
        <v>3017500</v>
      </c>
      <c r="F20" s="95">
        <f t="shared" si="0"/>
        <v>2150000</v>
      </c>
      <c r="G20" s="95">
        <f t="shared" si="0"/>
        <v>157000</v>
      </c>
      <c r="H20" s="97">
        <f t="shared" si="0"/>
        <v>0</v>
      </c>
      <c r="I20" s="97">
        <f t="shared" si="0"/>
        <v>0</v>
      </c>
      <c r="J20" s="95">
        <f t="shared" si="0"/>
        <v>351500</v>
      </c>
      <c r="K20" s="98">
        <f t="shared" si="0"/>
        <v>0</v>
      </c>
      <c r="L20" s="102">
        <f t="shared" si="0"/>
        <v>23770500</v>
      </c>
    </row>
    <row r="21" spans="1:12" ht="13.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ht="12.75">
      <c r="A22" s="1" t="s">
        <v>105</v>
      </c>
    </row>
  </sheetData>
  <mergeCells count="4">
    <mergeCell ref="A8:L8"/>
    <mergeCell ref="A9:L9"/>
    <mergeCell ref="A16:B16"/>
    <mergeCell ref="A20:B20"/>
  </mergeCells>
  <printOptions/>
  <pageMargins left="0.7479166666666667" right="2.165277777777778" top="1.8506944444444444" bottom="0.9840277777777778" header="0.5118055555555556" footer="0.5118055555555556"/>
  <pageSetup fitToHeight="1" fitToWidth="1" horizontalDpi="300" verticalDpi="3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28"/>
  <sheetViews>
    <sheetView showGridLines="0" showZeros="0" zoomScale="75" zoomScaleNormal="75" workbookViewId="0" topLeftCell="H22">
      <selection activeCell="L30" sqref="L30"/>
    </sheetView>
  </sheetViews>
  <sheetFormatPr defaultColWidth="11.421875" defaultRowHeight="12.75"/>
  <cols>
    <col min="1" max="1" width="10.28125" style="1" customWidth="1"/>
    <col min="2" max="2" width="45.7109375" style="1" customWidth="1"/>
    <col min="3" max="3" width="16.7109375" style="1" customWidth="1"/>
    <col min="4" max="4" width="17.00390625" style="1" customWidth="1"/>
    <col min="5" max="9" width="16.7109375" style="1" customWidth="1"/>
    <col min="10" max="10" width="16.57421875" style="1" customWidth="1"/>
    <col min="11" max="12" width="16.7109375" style="1" customWidth="1"/>
    <col min="13" max="16384" width="11.57421875" style="1" customWidth="1"/>
  </cols>
  <sheetData>
    <row r="8" spans="1:12" ht="12.75">
      <c r="A8" s="68"/>
      <c r="B8" s="68"/>
      <c r="C8" s="68"/>
      <c r="E8" s="68"/>
      <c r="J8" s="68" t="s">
        <v>112</v>
      </c>
      <c r="K8" s="68"/>
      <c r="L8" s="68"/>
    </row>
    <row r="9" spans="1:12" ht="12.75">
      <c r="A9" s="68"/>
      <c r="B9" s="68"/>
      <c r="C9" s="68"/>
      <c r="E9" s="68"/>
      <c r="J9" s="69" t="s">
        <v>113</v>
      </c>
      <c r="K9" s="69"/>
      <c r="L9" s="69"/>
    </row>
    <row r="10" spans="1:12" ht="12.75">
      <c r="A10" s="68"/>
      <c r="B10" s="68"/>
      <c r="C10" s="68"/>
      <c r="E10" s="68"/>
      <c r="K10" s="69"/>
      <c r="L10" s="69"/>
    </row>
    <row r="11" spans="1:5" ht="12.75">
      <c r="A11" s="68"/>
      <c r="B11" s="68"/>
      <c r="C11" s="68"/>
      <c r="D11" s="68"/>
      <c r="E11" s="68"/>
    </row>
    <row r="12" spans="1:5" ht="12.75">
      <c r="A12" s="68"/>
      <c r="B12" s="68"/>
      <c r="C12" s="68"/>
      <c r="D12" s="68"/>
      <c r="E12" s="68"/>
    </row>
    <row r="13" spans="1:12" ht="13.5">
      <c r="A13" s="231" t="s">
        <v>56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</row>
    <row r="14" spans="1:12" ht="13.5">
      <c r="A14" s="231" t="s">
        <v>88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  <row r="15" spans="1:12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70"/>
    </row>
    <row r="16" spans="1:12" ht="13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0"/>
    </row>
    <row r="17" spans="1:12" ht="13.5">
      <c r="A17" s="72" t="s">
        <v>115</v>
      </c>
      <c r="B17" s="72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0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3.5" hidden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81" customHeight="1">
      <c r="A21" s="235" t="s">
        <v>90</v>
      </c>
      <c r="B21" s="235"/>
      <c r="C21" s="103" t="s">
        <v>91</v>
      </c>
      <c r="D21" s="104" t="s">
        <v>92</v>
      </c>
      <c r="E21" s="75" t="s">
        <v>93</v>
      </c>
      <c r="F21" s="74" t="s">
        <v>94</v>
      </c>
      <c r="G21" s="75" t="s">
        <v>116</v>
      </c>
      <c r="H21" s="74" t="s">
        <v>95</v>
      </c>
      <c r="I21" s="75" t="s">
        <v>117</v>
      </c>
      <c r="J21" s="74" t="s">
        <v>97</v>
      </c>
      <c r="K21" s="74" t="s">
        <v>98</v>
      </c>
      <c r="L21" s="74" t="s">
        <v>99</v>
      </c>
    </row>
    <row r="22" spans="1:12" ht="47.25" customHeight="1">
      <c r="A22" s="105">
        <v>111</v>
      </c>
      <c r="B22" s="77" t="s">
        <v>100</v>
      </c>
      <c r="C22" s="80">
        <v>42013000</v>
      </c>
      <c r="D22" s="106">
        <v>39400000</v>
      </c>
      <c r="E22" s="106">
        <v>98587000</v>
      </c>
      <c r="F22" s="106">
        <v>59589000</v>
      </c>
      <c r="G22" s="80"/>
      <c r="H22" s="80">
        <v>5000000</v>
      </c>
      <c r="I22" s="80"/>
      <c r="J22" s="106"/>
      <c r="K22" s="81"/>
      <c r="L22" s="82">
        <f>SUM(C22:K22)</f>
        <v>244589000</v>
      </c>
    </row>
    <row r="23" spans="1:12" ht="47.25" customHeight="1">
      <c r="A23" s="83">
        <v>201</v>
      </c>
      <c r="B23" s="91" t="s">
        <v>101</v>
      </c>
      <c r="C23" s="85">
        <v>163987000</v>
      </c>
      <c r="D23" s="85">
        <v>10413000</v>
      </c>
      <c r="E23" s="85">
        <v>73413000</v>
      </c>
      <c r="F23" s="85"/>
      <c r="G23" s="85">
        <v>1298000</v>
      </c>
      <c r="H23" s="90"/>
      <c r="I23" s="85"/>
      <c r="J23" s="85">
        <v>1270000</v>
      </c>
      <c r="K23" s="86"/>
      <c r="L23" s="87">
        <f>SUM(C23:K23)</f>
        <v>250381000</v>
      </c>
    </row>
    <row r="24" spans="1:12" ht="47.25" customHeight="1">
      <c r="A24" s="83">
        <v>5045</v>
      </c>
      <c r="B24" s="91" t="s">
        <v>118</v>
      </c>
      <c r="C24" s="85"/>
      <c r="D24" s="85"/>
      <c r="E24" s="85"/>
      <c r="F24" s="85">
        <v>40411000</v>
      </c>
      <c r="G24" s="85"/>
      <c r="H24" s="85">
        <v>2000000</v>
      </c>
      <c r="I24" s="85"/>
      <c r="J24" s="85"/>
      <c r="K24" s="86"/>
      <c r="L24" s="87">
        <f>SUM(C24:K24)</f>
        <v>42411000</v>
      </c>
    </row>
    <row r="25" spans="1:12" ht="11.25" customHeight="1">
      <c r="A25" s="88"/>
      <c r="B25" s="84"/>
      <c r="C25" s="85"/>
      <c r="D25" s="85"/>
      <c r="E25" s="85"/>
      <c r="F25" s="85"/>
      <c r="G25" s="85"/>
      <c r="H25" s="85"/>
      <c r="I25" s="85"/>
      <c r="J25" s="85"/>
      <c r="K25" s="86"/>
      <c r="L25" s="87"/>
    </row>
    <row r="26" spans="1:12" ht="31.5" customHeight="1">
      <c r="A26" s="234" t="s">
        <v>99</v>
      </c>
      <c r="B26" s="234"/>
      <c r="C26" s="95">
        <f aca="true" t="shared" si="0" ref="C26:K26">SUM(C22:C25)</f>
        <v>206000000</v>
      </c>
      <c r="D26" s="95">
        <f t="shared" si="0"/>
        <v>49813000</v>
      </c>
      <c r="E26" s="95">
        <f t="shared" si="0"/>
        <v>172000000</v>
      </c>
      <c r="F26" s="95">
        <f t="shared" si="0"/>
        <v>100000000</v>
      </c>
      <c r="G26" s="95">
        <f t="shared" si="0"/>
        <v>1298000</v>
      </c>
      <c r="H26" s="95">
        <f t="shared" si="0"/>
        <v>7000000</v>
      </c>
      <c r="I26" s="95">
        <f t="shared" si="0"/>
        <v>0</v>
      </c>
      <c r="J26" s="95">
        <f t="shared" si="0"/>
        <v>1270000</v>
      </c>
      <c r="K26" s="102">
        <f t="shared" si="0"/>
        <v>0</v>
      </c>
      <c r="L26" s="99">
        <f>SUM(C26:K26)</f>
        <v>537381000</v>
      </c>
    </row>
    <row r="27" spans="1:12" ht="13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ht="12.75">
      <c r="A28" s="1" t="s">
        <v>105</v>
      </c>
    </row>
  </sheetData>
  <mergeCells count="4">
    <mergeCell ref="A13:L13"/>
    <mergeCell ref="A14:L14"/>
    <mergeCell ref="A21:B21"/>
    <mergeCell ref="A26:B26"/>
  </mergeCells>
  <printOptions/>
  <pageMargins left="0.8270833333333334" right="1.8111111111111111" top="0.9840277777777778" bottom="0.9840277777777778" header="0.5118055555555556" footer="0.5118055555555556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showGridLines="0" showZeros="0" zoomScale="75" zoomScaleNormal="75" workbookViewId="0" topLeftCell="F10">
      <selection activeCell="L22" sqref="L22"/>
    </sheetView>
  </sheetViews>
  <sheetFormatPr defaultColWidth="11.421875" defaultRowHeight="12.75"/>
  <cols>
    <col min="1" max="1" width="8.00390625" style="1" customWidth="1"/>
    <col min="2" max="2" width="36.57421875" style="1" customWidth="1"/>
    <col min="3" max="6" width="16.7109375" style="1" customWidth="1"/>
    <col min="7" max="7" width="16.57421875" style="1" customWidth="1"/>
    <col min="8" max="12" width="16.7109375" style="1" customWidth="1"/>
    <col min="13" max="16384" width="11.57421875" style="1" customWidth="1"/>
  </cols>
  <sheetData>
    <row r="3" spans="1:12" ht="12.75">
      <c r="A3" s="68"/>
      <c r="B3" s="68"/>
      <c r="C3" s="68"/>
      <c r="E3" s="68"/>
      <c r="J3" s="68" t="s">
        <v>119</v>
      </c>
      <c r="L3" s="68"/>
    </row>
    <row r="4" spans="1:12" ht="12.75">
      <c r="A4" s="68"/>
      <c r="B4" s="68"/>
      <c r="C4" s="68"/>
      <c r="E4" s="68"/>
      <c r="J4" s="69" t="s">
        <v>120</v>
      </c>
      <c r="L4" s="69"/>
    </row>
    <row r="5" spans="1:5" ht="12.75">
      <c r="A5" s="68"/>
      <c r="B5" s="68"/>
      <c r="C5" s="68"/>
      <c r="D5" s="68"/>
      <c r="E5" s="68"/>
    </row>
    <row r="6" spans="1:5" ht="12.75">
      <c r="A6" s="68"/>
      <c r="B6" s="68"/>
      <c r="C6" s="68"/>
      <c r="D6" s="68"/>
      <c r="E6" s="68"/>
    </row>
    <row r="7" spans="1:12" ht="13.5">
      <c r="A7" s="231" t="s">
        <v>56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3.5">
      <c r="A8" s="231" t="s">
        <v>88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70"/>
    </row>
    <row r="10" spans="1:12" ht="13.5">
      <c r="A10" s="71" t="s">
        <v>121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0"/>
    </row>
    <row r="11" spans="1:12" ht="13.5">
      <c r="A11" s="72"/>
      <c r="B11" s="72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0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3.5" hidden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81" customHeight="1">
      <c r="A15" s="233" t="s">
        <v>90</v>
      </c>
      <c r="B15" s="233"/>
      <c r="C15" s="107" t="s">
        <v>91</v>
      </c>
      <c r="D15" s="74" t="s">
        <v>92</v>
      </c>
      <c r="E15" s="75" t="s">
        <v>93</v>
      </c>
      <c r="F15" s="108" t="s">
        <v>94</v>
      </c>
      <c r="G15" s="75" t="s">
        <v>116</v>
      </c>
      <c r="H15" s="74" t="s">
        <v>95</v>
      </c>
      <c r="I15" s="75" t="s">
        <v>96</v>
      </c>
      <c r="J15" s="74" t="s">
        <v>97</v>
      </c>
      <c r="K15" s="74" t="s">
        <v>98</v>
      </c>
      <c r="L15" s="108" t="s">
        <v>99</v>
      </c>
    </row>
    <row r="16" spans="1:12" ht="11.25" customHeight="1">
      <c r="A16" s="76"/>
      <c r="B16" s="77"/>
      <c r="C16" s="78"/>
      <c r="D16" s="79"/>
      <c r="E16" s="78"/>
      <c r="F16" s="79"/>
      <c r="G16" s="79"/>
      <c r="H16" s="79"/>
      <c r="I16" s="80"/>
      <c r="J16" s="78"/>
      <c r="K16" s="81"/>
      <c r="L16" s="82"/>
    </row>
    <row r="17" spans="1:12" ht="45" customHeight="1">
      <c r="A17" s="83">
        <v>201</v>
      </c>
      <c r="B17" s="109" t="s">
        <v>101</v>
      </c>
      <c r="C17" s="85">
        <v>490000</v>
      </c>
      <c r="D17" s="85">
        <v>16000</v>
      </c>
      <c r="E17" s="85">
        <f>13574000-75000</f>
        <v>13499000</v>
      </c>
      <c r="F17" s="85">
        <f>25000+75000</f>
        <v>100000</v>
      </c>
      <c r="G17" s="85"/>
      <c r="H17" s="85"/>
      <c r="I17" s="85"/>
      <c r="J17" s="85"/>
      <c r="K17" s="87"/>
      <c r="L17" s="87">
        <f>SUM(C17:K17)</f>
        <v>14105000</v>
      </c>
    </row>
    <row r="18" spans="1:12" ht="27" customHeight="1">
      <c r="A18" s="83"/>
      <c r="B18" s="91"/>
      <c r="C18" s="85"/>
      <c r="D18" s="85"/>
      <c r="E18" s="85"/>
      <c r="F18" s="85"/>
      <c r="G18" s="85"/>
      <c r="H18" s="85"/>
      <c r="I18" s="85"/>
      <c r="J18" s="85"/>
      <c r="K18" s="87"/>
      <c r="L18" s="87"/>
    </row>
    <row r="19" spans="1:12" ht="43.5" customHeight="1">
      <c r="A19" s="83">
        <v>569</v>
      </c>
      <c r="B19" s="110" t="s">
        <v>122</v>
      </c>
      <c r="C19" s="85"/>
      <c r="D19" s="85"/>
      <c r="E19" s="85">
        <v>1177000</v>
      </c>
      <c r="F19" s="85"/>
      <c r="G19" s="85"/>
      <c r="H19" s="85"/>
      <c r="I19" s="85"/>
      <c r="J19" s="85"/>
      <c r="K19" s="87"/>
      <c r="L19" s="87">
        <f>SUM(C19:K19)</f>
        <v>1177000</v>
      </c>
    </row>
    <row r="20" spans="1:12" ht="12.75" customHeight="1" hidden="1">
      <c r="A20" s="83">
        <v>207</v>
      </c>
      <c r="B20" s="84">
        <f>+'[1]FUENTE FTO_'!$C$8</f>
      </c>
      <c r="C20" s="85"/>
      <c r="D20" s="85"/>
      <c r="E20" s="85"/>
      <c r="F20" s="85"/>
      <c r="G20" s="85"/>
      <c r="H20" s="85"/>
      <c r="I20" s="85"/>
      <c r="J20" s="85"/>
      <c r="K20" s="87"/>
      <c r="L20" s="87">
        <f>SUM(C20:K20)</f>
        <v>0</v>
      </c>
    </row>
    <row r="21" spans="1:12" ht="35.25" customHeight="1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7"/>
      <c r="L21" s="87">
        <f>SUM(C21:K21)</f>
        <v>0</v>
      </c>
    </row>
    <row r="22" spans="1:12" ht="39.75" customHeight="1">
      <c r="A22" s="234" t="s">
        <v>104</v>
      </c>
      <c r="B22" s="234"/>
      <c r="C22" s="95">
        <f>SUM(C17:C21)</f>
        <v>490000</v>
      </c>
      <c r="D22" s="95">
        <f>SUM(D17:D21)</f>
        <v>16000</v>
      </c>
      <c r="E22" s="95">
        <f>SUM(E17:E21)</f>
        <v>14676000</v>
      </c>
      <c r="F22" s="95">
        <f>SUM(F17:F21)</f>
        <v>100000</v>
      </c>
      <c r="G22" s="97"/>
      <c r="H22" s="97"/>
      <c r="I22" s="97"/>
      <c r="J22" s="97"/>
      <c r="K22" s="98"/>
      <c r="L22" s="111">
        <f>SUM(L17:L21)</f>
        <v>15282000</v>
      </c>
    </row>
    <row r="23" spans="1:12" ht="13.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ht="12.75">
      <c r="A24" s="1" t="s">
        <v>105</v>
      </c>
    </row>
  </sheetData>
  <mergeCells count="4">
    <mergeCell ref="A7:L7"/>
    <mergeCell ref="A8:L8"/>
    <mergeCell ref="A15:B15"/>
    <mergeCell ref="A22:B22"/>
  </mergeCells>
  <printOptions/>
  <pageMargins left="0.7479166666666667" right="2.165277777777778" top="1.7715277777777778" bottom="0.9840277777777778" header="0.5118055555555556" footer="0.5118055555555556"/>
  <pageSetup fitToHeight="1" fitToWidth="1" horizontalDpi="300" verticalDpi="3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showGridLines="0" showZeros="0" zoomScale="75" zoomScaleNormal="75" workbookViewId="0" topLeftCell="B17">
      <selection activeCell="E24" sqref="E24"/>
    </sheetView>
  </sheetViews>
  <sheetFormatPr defaultColWidth="11.421875" defaultRowHeight="12.75"/>
  <cols>
    <col min="1" max="1" width="36.421875" style="112" customWidth="1"/>
    <col min="2" max="4" width="19.7109375" style="1" customWidth="1"/>
    <col min="5" max="5" width="16.57421875" style="1" customWidth="1"/>
    <col min="6" max="26" width="17.28125" style="1" customWidth="1"/>
    <col min="27" max="16384" width="11.57421875" style="1" customWidth="1"/>
  </cols>
  <sheetData>
    <row r="3" ht="12.75">
      <c r="C3" s="1" t="s">
        <v>123</v>
      </c>
    </row>
    <row r="4" ht="12.75">
      <c r="C4" s="1" t="s">
        <v>124</v>
      </c>
    </row>
    <row r="7" ht="13.5" customHeight="1"/>
    <row r="8" spans="1:5" ht="18.75" customHeight="1">
      <c r="A8" s="236" t="s">
        <v>56</v>
      </c>
      <c r="B8" s="236"/>
      <c r="C8" s="236"/>
      <c r="D8" s="236"/>
      <c r="E8" s="236"/>
    </row>
    <row r="9" spans="1:5" ht="18.75" customHeight="1">
      <c r="A9" s="236" t="s">
        <v>125</v>
      </c>
      <c r="B9" s="236"/>
      <c r="C9" s="236"/>
      <c r="D9" s="236"/>
      <c r="E9" s="236"/>
    </row>
    <row r="10" spans="1:4" ht="13.5" customHeight="1">
      <c r="A10" s="114"/>
      <c r="B10" s="17"/>
      <c r="C10" s="17"/>
      <c r="D10" s="17"/>
    </row>
    <row r="11" spans="1:5" ht="18.75" customHeight="1">
      <c r="A11" s="237" t="s">
        <v>126</v>
      </c>
      <c r="B11" s="237"/>
      <c r="C11" s="237"/>
      <c r="D11" s="237"/>
      <c r="E11" s="237"/>
    </row>
    <row r="12" spans="1:5" ht="18.75" customHeight="1">
      <c r="A12" s="115"/>
      <c r="B12" s="115"/>
      <c r="C12" s="115"/>
      <c r="D12" s="115"/>
      <c r="E12" s="115"/>
    </row>
    <row r="14" spans="1:7" s="120" customFormat="1" ht="48" customHeight="1">
      <c r="A14" s="116" t="s">
        <v>127</v>
      </c>
      <c r="B14" s="117" t="s">
        <v>79</v>
      </c>
      <c r="C14" s="118" t="s">
        <v>80</v>
      </c>
      <c r="D14" s="116" t="s">
        <v>81</v>
      </c>
      <c r="E14" s="116" t="s">
        <v>74</v>
      </c>
      <c r="F14" s="113"/>
      <c r="G14" s="119"/>
    </row>
    <row r="15" spans="1:19" s="120" customFormat="1" ht="60" customHeight="1">
      <c r="A15" s="121" t="s">
        <v>128</v>
      </c>
      <c r="B15" s="122">
        <v>2849656000</v>
      </c>
      <c r="C15" s="123">
        <v>374115000</v>
      </c>
      <c r="D15" s="124"/>
      <c r="E15" s="125">
        <f>B15+C15+D15</f>
        <v>3223771000</v>
      </c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</row>
    <row r="16" spans="1:19" s="120" customFormat="1" ht="60" customHeight="1">
      <c r="A16" s="129" t="s">
        <v>129</v>
      </c>
      <c r="B16" s="130">
        <v>3973000</v>
      </c>
      <c r="C16" s="131"/>
      <c r="D16" s="132"/>
      <c r="E16" s="133">
        <f>B16+C16+D16</f>
        <v>3973000</v>
      </c>
      <c r="F16" s="126"/>
      <c r="G16" s="127"/>
      <c r="H16" s="127"/>
      <c r="I16" s="127"/>
      <c r="J16" s="127"/>
      <c r="K16" s="127"/>
      <c r="L16" s="127"/>
      <c r="M16" s="127"/>
      <c r="N16" s="127"/>
      <c r="O16" s="128"/>
      <c r="P16" s="128"/>
      <c r="Q16" s="128"/>
      <c r="R16" s="128"/>
      <c r="S16" s="128"/>
    </row>
    <row r="17" spans="1:19" s="120" customFormat="1" ht="60" customHeight="1">
      <c r="A17" s="129" t="s">
        <v>130</v>
      </c>
      <c r="B17" s="130">
        <v>110868000</v>
      </c>
      <c r="C17" s="134"/>
      <c r="D17" s="132"/>
      <c r="E17" s="133">
        <f>B17+C17+D17</f>
        <v>110868000</v>
      </c>
      <c r="F17" s="126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</row>
    <row r="18" spans="1:19" s="120" customFormat="1" ht="39.75" customHeight="1">
      <c r="A18" s="129" t="s">
        <v>131</v>
      </c>
      <c r="B18" s="130">
        <v>7188000</v>
      </c>
      <c r="C18" s="134"/>
      <c r="D18" s="132">
        <v>47755000</v>
      </c>
      <c r="E18" s="133">
        <f>B18+C18+D18</f>
        <v>54943000</v>
      </c>
      <c r="F18" s="126"/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  <c r="R18" s="128"/>
      <c r="S18" s="128"/>
    </row>
    <row r="19" spans="1:19" s="120" customFormat="1" ht="13.5" customHeight="1">
      <c r="A19" s="129"/>
      <c r="B19" s="130"/>
      <c r="C19" s="134"/>
      <c r="D19" s="132"/>
      <c r="E19" s="133"/>
      <c r="F19" s="126"/>
      <c r="G19" s="127"/>
      <c r="H19" s="127"/>
      <c r="I19" s="127"/>
      <c r="J19" s="127"/>
      <c r="K19" s="127"/>
      <c r="L19" s="127"/>
      <c r="M19" s="127"/>
      <c r="N19" s="127"/>
      <c r="O19" s="128"/>
      <c r="P19" s="128"/>
      <c r="Q19" s="128"/>
      <c r="R19" s="128"/>
      <c r="S19" s="128"/>
    </row>
    <row r="20" spans="1:19" ht="37.5" customHeight="1">
      <c r="A20" s="135" t="s">
        <v>85</v>
      </c>
      <c r="B20" s="136">
        <f>SUM(B15:B18)</f>
        <v>2971685000</v>
      </c>
      <c r="C20" s="136">
        <f>SUM(C15:C18)</f>
        <v>374115000</v>
      </c>
      <c r="D20" s="137">
        <f>SUM(D15:D18)</f>
        <v>47755000</v>
      </c>
      <c r="E20" s="138">
        <f>SUM(E15:E18)</f>
        <v>3393555000</v>
      </c>
      <c r="F20" s="139"/>
      <c r="G20" s="140"/>
      <c r="H20" s="140"/>
      <c r="I20" s="140"/>
      <c r="J20" s="140"/>
      <c r="K20" s="140"/>
      <c r="L20" s="140"/>
      <c r="M20" s="128"/>
      <c r="N20" s="128"/>
      <c r="O20" s="128"/>
      <c r="P20" s="128"/>
      <c r="Q20" s="128"/>
      <c r="R20" s="128"/>
      <c r="S20" s="128"/>
    </row>
    <row r="21" spans="1:19" ht="12.75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28"/>
      <c r="N21" s="128"/>
      <c r="O21" s="128"/>
      <c r="P21" s="128"/>
      <c r="Q21" s="128"/>
      <c r="R21" s="128"/>
      <c r="S21" s="128"/>
    </row>
    <row r="22" spans="1:19" ht="12.75">
      <c r="A22" s="141"/>
      <c r="B22" s="142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28"/>
      <c r="N22" s="128"/>
      <c r="O22" s="128"/>
      <c r="P22" s="128"/>
      <c r="Q22" s="128"/>
      <c r="R22" s="128"/>
      <c r="S22" s="128"/>
    </row>
    <row r="23" spans="1:19" ht="12.75">
      <c r="A23" s="68" t="s">
        <v>132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8"/>
      <c r="N23" s="128"/>
      <c r="O23" s="128"/>
      <c r="P23" s="128"/>
      <c r="Q23" s="128"/>
      <c r="R23" s="128"/>
      <c r="S23" s="128"/>
    </row>
    <row r="24" spans="1:19" ht="12.75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8"/>
      <c r="N24" s="128"/>
      <c r="O24" s="128"/>
      <c r="P24" s="128"/>
      <c r="Q24" s="128"/>
      <c r="R24" s="128"/>
      <c r="S24" s="128"/>
    </row>
    <row r="25" spans="1:19" ht="12.75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28"/>
      <c r="N25" s="128"/>
      <c r="O25" s="128"/>
      <c r="P25" s="128"/>
      <c r="Q25" s="128"/>
      <c r="R25" s="128"/>
      <c r="S25" s="128"/>
    </row>
    <row r="26" spans="1:19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28"/>
      <c r="N26" s="128"/>
      <c r="O26" s="128"/>
      <c r="P26" s="128"/>
      <c r="Q26" s="128"/>
      <c r="R26" s="128"/>
      <c r="S26" s="128"/>
    </row>
    <row r="27" spans="1:19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28"/>
      <c r="N27" s="128"/>
      <c r="O27" s="128"/>
      <c r="P27" s="128"/>
      <c r="Q27" s="128"/>
      <c r="R27" s="128"/>
      <c r="S27" s="128"/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28"/>
      <c r="N28" s="128"/>
      <c r="O28" s="128"/>
      <c r="P28" s="128"/>
      <c r="Q28" s="128"/>
      <c r="R28" s="128"/>
      <c r="S28" s="128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28"/>
      <c r="N29" s="128"/>
      <c r="O29" s="128"/>
      <c r="P29" s="128"/>
      <c r="Q29" s="128"/>
      <c r="R29" s="128"/>
      <c r="S29" s="128"/>
    </row>
    <row r="30" spans="1:19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28"/>
      <c r="N30" s="128"/>
      <c r="O30" s="128"/>
      <c r="P30" s="128"/>
      <c r="Q30" s="128"/>
      <c r="R30" s="128"/>
      <c r="S30" s="128"/>
    </row>
    <row r="31" spans="1:19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28"/>
      <c r="O31" s="128"/>
      <c r="P31" s="128"/>
      <c r="Q31" s="128"/>
      <c r="R31" s="128"/>
      <c r="S31" s="128"/>
    </row>
    <row r="32" spans="1:19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8"/>
      <c r="P32" s="128"/>
      <c r="Q32" s="128"/>
      <c r="R32" s="128"/>
      <c r="S32" s="128"/>
    </row>
    <row r="33" spans="1:19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8"/>
      <c r="P33" s="128"/>
      <c r="Q33" s="128"/>
      <c r="R33" s="128"/>
      <c r="S33" s="128"/>
    </row>
    <row r="34" spans="1:19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8"/>
      <c r="N34" s="128"/>
      <c r="O34" s="128"/>
      <c r="P34" s="128"/>
      <c r="Q34" s="128"/>
      <c r="R34" s="128"/>
      <c r="S34" s="128"/>
    </row>
    <row r="35" spans="1:19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8"/>
      <c r="N35" s="128"/>
      <c r="O35" s="128"/>
      <c r="P35" s="128"/>
      <c r="Q35" s="128"/>
      <c r="R35" s="128"/>
      <c r="S35" s="128"/>
    </row>
    <row r="36" spans="1:19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8"/>
      <c r="N36" s="128"/>
      <c r="O36" s="128"/>
      <c r="P36" s="128"/>
      <c r="Q36" s="128"/>
      <c r="R36" s="128"/>
      <c r="S36" s="128"/>
    </row>
    <row r="37" spans="1:19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8"/>
      <c r="N37" s="128"/>
      <c r="O37" s="128"/>
      <c r="P37" s="128"/>
      <c r="Q37" s="128"/>
      <c r="R37" s="128"/>
      <c r="S37" s="128"/>
    </row>
    <row r="38" spans="1:19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8"/>
      <c r="N38" s="128"/>
      <c r="O38" s="128"/>
      <c r="P38" s="128"/>
      <c r="Q38" s="128"/>
      <c r="R38" s="128"/>
      <c r="S38" s="128"/>
    </row>
    <row r="39" spans="1:19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8"/>
      <c r="N39" s="128"/>
      <c r="O39" s="128"/>
      <c r="P39" s="128"/>
      <c r="Q39" s="128"/>
      <c r="R39" s="128"/>
      <c r="S39" s="128"/>
    </row>
    <row r="40" spans="1:19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28"/>
      <c r="N40" s="128"/>
      <c r="O40" s="128"/>
      <c r="P40" s="128"/>
      <c r="Q40" s="128"/>
      <c r="R40" s="128"/>
      <c r="S40" s="128"/>
    </row>
    <row r="41" spans="1:19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28"/>
      <c r="N41" s="128"/>
      <c r="O41" s="128"/>
      <c r="P41" s="128"/>
      <c r="Q41" s="128"/>
      <c r="R41" s="128"/>
      <c r="S41" s="128"/>
    </row>
    <row r="42" spans="1:12" ht="12.75">
      <c r="A42" s="14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4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4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4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4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mergeCells count="3">
    <mergeCell ref="A8:E8"/>
    <mergeCell ref="A9:E9"/>
    <mergeCell ref="A11:E11"/>
  </mergeCells>
  <printOptions/>
  <pageMargins left="1.1812500000000001" right="0.3541666666666667" top="2.086805555555556" bottom="0.9840277777777778" header="0.5118055555555556" footer="0.5118055555555556"/>
  <pageSetup fitToHeight="1" fitToWidth="1"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6"/>
  <sheetViews>
    <sheetView showGridLines="0" showZeros="0" zoomScale="75" zoomScaleNormal="75" workbookViewId="0" topLeftCell="A12">
      <selection activeCell="E22" sqref="E22"/>
    </sheetView>
  </sheetViews>
  <sheetFormatPr defaultColWidth="11.421875" defaultRowHeight="12.75"/>
  <cols>
    <col min="1" max="1" width="36.28125" style="112" customWidth="1"/>
    <col min="2" max="2" width="17.421875" style="1" customWidth="1"/>
    <col min="3" max="3" width="18.140625" style="1" customWidth="1"/>
    <col min="4" max="4" width="18.7109375" style="1" customWidth="1"/>
    <col min="5" max="26" width="17.28125" style="1" customWidth="1"/>
    <col min="27" max="16384" width="11.57421875" style="1" customWidth="1"/>
  </cols>
  <sheetData>
    <row r="4" spans="3:4" ht="12.75">
      <c r="C4" s="2" t="s">
        <v>133</v>
      </c>
      <c r="D4" s="2"/>
    </row>
    <row r="5" ht="12.75">
      <c r="C5" s="1" t="s">
        <v>134</v>
      </c>
    </row>
    <row r="9" spans="1:5" ht="18.75" customHeight="1">
      <c r="A9" s="236" t="s">
        <v>56</v>
      </c>
      <c r="B9" s="236"/>
      <c r="C9" s="236"/>
      <c r="D9" s="236"/>
      <c r="E9" s="236"/>
    </row>
    <row r="10" spans="1:5" ht="18.75" customHeight="1">
      <c r="A10" s="236" t="s">
        <v>125</v>
      </c>
      <c r="B10" s="236"/>
      <c r="C10" s="236"/>
      <c r="D10" s="236"/>
      <c r="E10" s="236"/>
    </row>
    <row r="11" spans="1:4" ht="13.5" customHeight="1">
      <c r="A11" s="114"/>
      <c r="B11" s="17"/>
      <c r="C11" s="17"/>
      <c r="D11" s="17"/>
    </row>
    <row r="12" spans="1:5" ht="36" customHeight="1">
      <c r="A12" s="237" t="s">
        <v>135</v>
      </c>
      <c r="B12" s="237"/>
      <c r="C12" s="237"/>
      <c r="D12" s="237"/>
      <c r="E12" s="237"/>
    </row>
    <row r="13" spans="1:5" ht="18.75" customHeight="1">
      <c r="A13" s="114"/>
      <c r="B13" s="115"/>
      <c r="C13" s="115"/>
      <c r="D13" s="115"/>
      <c r="E13" s="115"/>
    </row>
    <row r="15" spans="1:7" s="120" customFormat="1" ht="48" customHeight="1">
      <c r="A15" s="116" t="s">
        <v>127</v>
      </c>
      <c r="B15" s="118" t="s">
        <v>79</v>
      </c>
      <c r="C15" s="116" t="s">
        <v>80</v>
      </c>
      <c r="D15" s="143" t="s">
        <v>81</v>
      </c>
      <c r="E15" s="144" t="s">
        <v>74</v>
      </c>
      <c r="F15" s="113"/>
      <c r="G15" s="119"/>
    </row>
    <row r="16" spans="1:19" ht="43.5" customHeight="1">
      <c r="A16" s="121" t="s">
        <v>136</v>
      </c>
      <c r="B16" s="122">
        <v>18696000</v>
      </c>
      <c r="C16" s="122">
        <v>1558000</v>
      </c>
      <c r="D16" s="123"/>
      <c r="E16" s="145">
        <f>B16+C16+D16</f>
        <v>20254000</v>
      </c>
      <c r="F16" s="139"/>
      <c r="G16" s="140"/>
      <c r="H16" s="140"/>
      <c r="I16" s="140"/>
      <c r="J16" s="140"/>
      <c r="K16" s="140"/>
      <c r="L16" s="140"/>
      <c r="M16" s="128"/>
      <c r="N16" s="128"/>
      <c r="O16" s="128"/>
      <c r="P16" s="128"/>
      <c r="Q16" s="128"/>
      <c r="R16" s="128"/>
      <c r="S16" s="128"/>
    </row>
    <row r="17" spans="1:19" ht="43.5" customHeight="1">
      <c r="A17" s="129" t="s">
        <v>137</v>
      </c>
      <c r="B17" s="130">
        <v>7508000</v>
      </c>
      <c r="C17" s="130"/>
      <c r="D17" s="134"/>
      <c r="E17" s="145">
        <f>B17+C17+D17</f>
        <v>7508000</v>
      </c>
      <c r="F17" s="139"/>
      <c r="G17" s="140"/>
      <c r="H17" s="140"/>
      <c r="I17" s="140"/>
      <c r="J17" s="140"/>
      <c r="K17" s="140"/>
      <c r="L17" s="140"/>
      <c r="M17" s="128"/>
      <c r="N17" s="128"/>
      <c r="O17" s="128"/>
      <c r="P17" s="128"/>
      <c r="Q17" s="128"/>
      <c r="R17" s="128"/>
      <c r="S17" s="128"/>
    </row>
    <row r="18" spans="1:19" ht="12" customHeight="1">
      <c r="A18" s="129"/>
      <c r="B18" s="130"/>
      <c r="C18" s="130"/>
      <c r="D18" s="134"/>
      <c r="E18" s="145"/>
      <c r="F18" s="139"/>
      <c r="G18" s="140"/>
      <c r="H18" s="140"/>
      <c r="I18" s="140"/>
      <c r="J18" s="140"/>
      <c r="K18" s="140"/>
      <c r="L18" s="140"/>
      <c r="M18" s="128"/>
      <c r="N18" s="128"/>
      <c r="O18" s="128"/>
      <c r="P18" s="128"/>
      <c r="Q18" s="128"/>
      <c r="R18" s="128"/>
      <c r="S18" s="128"/>
    </row>
    <row r="19" spans="1:19" ht="37.5" customHeight="1">
      <c r="A19" s="135" t="s">
        <v>138</v>
      </c>
      <c r="B19" s="136">
        <f>B16+B17</f>
        <v>26204000</v>
      </c>
      <c r="C19" s="136">
        <f>C16+C17</f>
        <v>1558000</v>
      </c>
      <c r="D19" s="146">
        <f>D16+D17</f>
        <v>0</v>
      </c>
      <c r="E19" s="138">
        <f>B19+C19+D19</f>
        <v>27762000</v>
      </c>
      <c r="F19" s="139"/>
      <c r="G19" s="140"/>
      <c r="H19" s="140"/>
      <c r="I19" s="140"/>
      <c r="J19" s="140"/>
      <c r="K19" s="140"/>
      <c r="L19" s="140"/>
      <c r="M19" s="128"/>
      <c r="N19" s="128"/>
      <c r="O19" s="128"/>
      <c r="P19" s="128"/>
      <c r="Q19" s="128"/>
      <c r="R19" s="128"/>
      <c r="S19" s="128"/>
    </row>
    <row r="20" spans="1:19" ht="12.75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28"/>
      <c r="N20" s="128"/>
      <c r="O20" s="128"/>
      <c r="P20" s="128"/>
      <c r="Q20" s="128"/>
      <c r="R20" s="128"/>
      <c r="S20" s="128"/>
    </row>
    <row r="21" spans="1:19" ht="12.75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28"/>
      <c r="N21" s="128"/>
      <c r="O21" s="128"/>
      <c r="P21" s="128"/>
      <c r="Q21" s="128"/>
      <c r="R21" s="128"/>
      <c r="S21" s="128"/>
    </row>
    <row r="22" spans="1:19" ht="12.75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28"/>
      <c r="N22" s="128"/>
      <c r="O22" s="128"/>
      <c r="P22" s="128"/>
      <c r="Q22" s="128"/>
      <c r="R22" s="128"/>
      <c r="S22" s="128"/>
    </row>
    <row r="23" spans="1:19" ht="12.75">
      <c r="A23" s="147" t="s">
        <v>105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8"/>
      <c r="N23" s="128"/>
      <c r="O23" s="128"/>
      <c r="P23" s="128"/>
      <c r="Q23" s="128"/>
      <c r="R23" s="128"/>
      <c r="S23" s="128"/>
    </row>
    <row r="24" spans="1:19" ht="12.75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8"/>
      <c r="N24" s="128"/>
      <c r="O24" s="128"/>
      <c r="P24" s="128"/>
      <c r="Q24" s="128"/>
      <c r="R24" s="128"/>
      <c r="S24" s="128"/>
    </row>
    <row r="25" spans="1:19" ht="12.75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28"/>
      <c r="N25" s="128"/>
      <c r="O25" s="128"/>
      <c r="P25" s="128"/>
      <c r="Q25" s="128"/>
      <c r="R25" s="128"/>
      <c r="S25" s="128"/>
    </row>
    <row r="26" spans="1:19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28"/>
      <c r="N26" s="128"/>
      <c r="O26" s="128"/>
      <c r="P26" s="128"/>
      <c r="Q26" s="128"/>
      <c r="R26" s="128"/>
      <c r="S26" s="128"/>
    </row>
    <row r="27" spans="1:19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28"/>
      <c r="N27" s="128"/>
      <c r="O27" s="128"/>
      <c r="P27" s="128"/>
      <c r="Q27" s="128"/>
      <c r="R27" s="128"/>
      <c r="S27" s="128"/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28"/>
      <c r="N28" s="128"/>
      <c r="O28" s="128"/>
      <c r="P28" s="128"/>
      <c r="Q28" s="128"/>
      <c r="R28" s="128"/>
      <c r="S28" s="128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28"/>
      <c r="N29" s="128"/>
      <c r="O29" s="128"/>
      <c r="P29" s="128"/>
      <c r="Q29" s="128"/>
      <c r="R29" s="128"/>
      <c r="S29" s="128"/>
    </row>
    <row r="30" spans="1:19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28"/>
      <c r="N30" s="128"/>
      <c r="O30" s="128"/>
      <c r="P30" s="128"/>
      <c r="Q30" s="128"/>
      <c r="R30" s="128"/>
      <c r="S30" s="128"/>
    </row>
    <row r="31" spans="1:19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28"/>
      <c r="O31" s="128"/>
      <c r="P31" s="128"/>
      <c r="Q31" s="128"/>
      <c r="R31" s="128"/>
      <c r="S31" s="128"/>
    </row>
    <row r="32" spans="1:19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8"/>
      <c r="P32" s="128"/>
      <c r="Q32" s="128"/>
      <c r="R32" s="128"/>
      <c r="S32" s="128"/>
    </row>
    <row r="33" spans="1:19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8"/>
      <c r="P33" s="128"/>
      <c r="Q33" s="128"/>
      <c r="R33" s="128"/>
      <c r="S33" s="128"/>
    </row>
    <row r="34" spans="1:19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8"/>
      <c r="N34" s="128"/>
      <c r="O34" s="128"/>
      <c r="P34" s="128"/>
      <c r="Q34" s="128"/>
      <c r="R34" s="128"/>
      <c r="S34" s="128"/>
    </row>
    <row r="35" spans="1:19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8"/>
      <c r="N35" s="128"/>
      <c r="O35" s="128"/>
      <c r="P35" s="128"/>
      <c r="Q35" s="128"/>
      <c r="R35" s="128"/>
      <c r="S35" s="128"/>
    </row>
    <row r="36" spans="1:19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8"/>
      <c r="N36" s="128"/>
      <c r="O36" s="128"/>
      <c r="P36" s="128"/>
      <c r="Q36" s="128"/>
      <c r="R36" s="128"/>
      <c r="S36" s="128"/>
    </row>
    <row r="37" spans="1:19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8"/>
      <c r="N37" s="128"/>
      <c r="O37" s="128"/>
      <c r="P37" s="128"/>
      <c r="Q37" s="128"/>
      <c r="R37" s="128"/>
      <c r="S37" s="128"/>
    </row>
    <row r="38" spans="1:19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8"/>
      <c r="N38" s="128"/>
      <c r="O38" s="128"/>
      <c r="P38" s="128"/>
      <c r="Q38" s="128"/>
      <c r="R38" s="128"/>
      <c r="S38" s="128"/>
    </row>
    <row r="39" spans="1:19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8"/>
      <c r="N39" s="128"/>
      <c r="O39" s="128"/>
      <c r="P39" s="128"/>
      <c r="Q39" s="128"/>
      <c r="R39" s="128"/>
      <c r="S39" s="128"/>
    </row>
    <row r="40" spans="1:19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28"/>
      <c r="N40" s="128"/>
      <c r="O40" s="128"/>
      <c r="P40" s="128"/>
      <c r="Q40" s="128"/>
      <c r="R40" s="128"/>
      <c r="S40" s="128"/>
    </row>
    <row r="41" spans="1:19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28"/>
      <c r="N41" s="128"/>
      <c r="O41" s="128"/>
      <c r="P41" s="128"/>
      <c r="Q41" s="128"/>
      <c r="R41" s="128"/>
      <c r="S41" s="128"/>
    </row>
    <row r="42" spans="1:12" ht="12.75">
      <c r="A42" s="14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4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4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4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4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mergeCells count="3">
    <mergeCell ref="A9:E9"/>
    <mergeCell ref="A10:E10"/>
    <mergeCell ref="A12:E12"/>
  </mergeCells>
  <printOptions/>
  <pageMargins left="1.1097222222222223" right="0.7479166666666667" top="2.0298611111111113" bottom="0.9840277777777778" header="0.5118055555555556" footer="0.5118055555555556"/>
  <pageSetup fitToHeight="1" fitToWidth="1"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4"/>
  <sheetViews>
    <sheetView showGridLines="0" showZeros="0" zoomScale="75" zoomScaleNormal="75" workbookViewId="0" topLeftCell="B15">
      <selection activeCell="E23" sqref="E23"/>
    </sheetView>
  </sheetViews>
  <sheetFormatPr defaultColWidth="11.421875" defaultRowHeight="12.75"/>
  <cols>
    <col min="1" max="1" width="36.28125" style="112" customWidth="1"/>
    <col min="2" max="2" width="18.7109375" style="1" customWidth="1"/>
    <col min="3" max="3" width="19.7109375" style="1" customWidth="1"/>
    <col min="4" max="5" width="18.7109375" style="1" customWidth="1"/>
    <col min="6" max="26" width="17.28125" style="1" customWidth="1"/>
    <col min="27" max="16384" width="11.57421875" style="1" customWidth="1"/>
  </cols>
  <sheetData>
    <row r="4" ht="12.75">
      <c r="C4" s="1" t="s">
        <v>139</v>
      </c>
    </row>
    <row r="5" ht="12.75">
      <c r="C5" s="1" t="s">
        <v>140</v>
      </c>
    </row>
    <row r="9" spans="1:5" ht="18.75" customHeight="1">
      <c r="A9" s="236" t="s">
        <v>56</v>
      </c>
      <c r="B9" s="236"/>
      <c r="C9" s="236"/>
      <c r="D9" s="236"/>
      <c r="E9" s="236"/>
    </row>
    <row r="10" spans="1:5" ht="18.75" customHeight="1">
      <c r="A10" s="236" t="s">
        <v>125</v>
      </c>
      <c r="B10" s="236"/>
      <c r="C10" s="236"/>
      <c r="D10" s="236"/>
      <c r="E10" s="236"/>
    </row>
    <row r="11" spans="1:4" ht="13.5" customHeight="1">
      <c r="A11" s="114"/>
      <c r="B11" s="17"/>
      <c r="C11" s="17"/>
      <c r="D11" s="17"/>
    </row>
    <row r="12" spans="1:5" ht="27" customHeight="1">
      <c r="A12" s="237" t="s">
        <v>141</v>
      </c>
      <c r="B12" s="237"/>
      <c r="C12" s="237"/>
      <c r="D12" s="237"/>
      <c r="E12" s="237"/>
    </row>
    <row r="13" spans="1:5" ht="18.75" customHeight="1">
      <c r="A13" s="114"/>
      <c r="B13" s="115"/>
      <c r="C13" s="115"/>
      <c r="D13" s="115"/>
      <c r="E13" s="115"/>
    </row>
    <row r="15" spans="1:7" s="120" customFormat="1" ht="48" customHeight="1">
      <c r="A15" s="144" t="s">
        <v>127</v>
      </c>
      <c r="B15" s="148" t="s">
        <v>79</v>
      </c>
      <c r="C15" s="144" t="s">
        <v>80</v>
      </c>
      <c r="D15" s="149" t="s">
        <v>81</v>
      </c>
      <c r="E15" s="144" t="s">
        <v>74</v>
      </c>
      <c r="F15" s="113"/>
      <c r="G15" s="119"/>
    </row>
    <row r="16" spans="1:19" ht="61.5" customHeight="1">
      <c r="A16" s="129" t="s">
        <v>142</v>
      </c>
      <c r="B16" s="150">
        <v>20227500</v>
      </c>
      <c r="C16" s="150">
        <v>2095000</v>
      </c>
      <c r="D16" s="151"/>
      <c r="E16" s="152">
        <f>B16+C16+D16</f>
        <v>22322500</v>
      </c>
      <c r="F16" s="139"/>
      <c r="G16" s="140"/>
      <c r="H16" s="140"/>
      <c r="I16" s="140"/>
      <c r="J16" s="140"/>
      <c r="K16" s="140"/>
      <c r="L16" s="140"/>
      <c r="M16" s="128"/>
      <c r="N16" s="128"/>
      <c r="O16" s="128"/>
      <c r="P16" s="128"/>
      <c r="Q16" s="128"/>
      <c r="R16" s="128"/>
      <c r="S16" s="128"/>
    </row>
    <row r="17" spans="1:19" ht="61.5" customHeight="1">
      <c r="A17" s="129" t="s">
        <v>143</v>
      </c>
      <c r="B17" s="150">
        <v>1343000</v>
      </c>
      <c r="C17" s="150">
        <v>105000</v>
      </c>
      <c r="D17" s="151"/>
      <c r="E17" s="152">
        <f>B17+C17+D17</f>
        <v>1448000</v>
      </c>
      <c r="F17" s="139"/>
      <c r="G17" s="140"/>
      <c r="H17" s="140"/>
      <c r="I17" s="140"/>
      <c r="J17" s="140"/>
      <c r="K17" s="140"/>
      <c r="L17" s="140"/>
      <c r="M17" s="128"/>
      <c r="N17" s="128"/>
      <c r="O17" s="128"/>
      <c r="P17" s="128"/>
      <c r="Q17" s="128"/>
      <c r="R17" s="128"/>
      <c r="S17" s="128"/>
    </row>
    <row r="18" spans="1:19" ht="16.5" customHeight="1">
      <c r="A18" s="129"/>
      <c r="B18" s="150"/>
      <c r="C18" s="150"/>
      <c r="D18" s="153"/>
      <c r="E18" s="152"/>
      <c r="F18" s="139"/>
      <c r="G18" s="140"/>
      <c r="H18" s="140"/>
      <c r="I18" s="140"/>
      <c r="J18" s="140"/>
      <c r="K18" s="140"/>
      <c r="L18" s="140"/>
      <c r="M18" s="128"/>
      <c r="N18" s="128"/>
      <c r="O18" s="128"/>
      <c r="P18" s="128"/>
      <c r="Q18" s="128"/>
      <c r="R18" s="128"/>
      <c r="S18" s="128"/>
    </row>
    <row r="19" spans="1:19" ht="37.5" customHeight="1">
      <c r="A19" s="135" t="s">
        <v>138</v>
      </c>
      <c r="B19" s="154">
        <f>+B16+B17</f>
        <v>21570500</v>
      </c>
      <c r="C19" s="154">
        <f>+C16+C17</f>
        <v>2200000</v>
      </c>
      <c r="D19" s="155">
        <f>+D16+D17</f>
        <v>0</v>
      </c>
      <c r="E19" s="156">
        <f>E16+E17</f>
        <v>23770500</v>
      </c>
      <c r="F19" s="139"/>
      <c r="G19" s="140"/>
      <c r="H19" s="140"/>
      <c r="I19" s="140"/>
      <c r="J19" s="140"/>
      <c r="K19" s="140"/>
      <c r="L19" s="140"/>
      <c r="M19" s="128"/>
      <c r="N19" s="128"/>
      <c r="O19" s="128"/>
      <c r="P19" s="128"/>
      <c r="Q19" s="128"/>
      <c r="R19" s="128"/>
      <c r="S19" s="128"/>
    </row>
    <row r="20" spans="1:19" ht="12.75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28"/>
      <c r="N20" s="128"/>
      <c r="O20" s="128"/>
      <c r="P20" s="128"/>
      <c r="Q20" s="128"/>
      <c r="R20" s="128"/>
      <c r="S20" s="128"/>
    </row>
    <row r="21" spans="1:19" ht="12.75">
      <c r="A21" s="147" t="s">
        <v>105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28"/>
      <c r="N21" s="128"/>
      <c r="O21" s="128"/>
      <c r="P21" s="128"/>
      <c r="Q21" s="128"/>
      <c r="R21" s="128"/>
      <c r="S21" s="128"/>
    </row>
    <row r="22" spans="1:19" ht="12.75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28"/>
      <c r="N22" s="128"/>
      <c r="O22" s="128"/>
      <c r="P22" s="128"/>
      <c r="Q22" s="128"/>
      <c r="R22" s="128"/>
      <c r="S22" s="128"/>
    </row>
    <row r="23" spans="1:19" ht="12.75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8"/>
      <c r="N23" s="128"/>
      <c r="O23" s="128"/>
      <c r="P23" s="128"/>
      <c r="Q23" s="128"/>
      <c r="R23" s="128"/>
      <c r="S23" s="128"/>
    </row>
    <row r="24" spans="1:19" ht="12.75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8"/>
      <c r="N24" s="128"/>
      <c r="O24" s="128"/>
      <c r="P24" s="128"/>
      <c r="Q24" s="128"/>
      <c r="R24" s="128"/>
      <c r="S24" s="128"/>
    </row>
    <row r="25" spans="1:19" ht="12.75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28"/>
      <c r="N25" s="128"/>
      <c r="O25" s="128"/>
      <c r="P25" s="128"/>
      <c r="Q25" s="128"/>
      <c r="R25" s="128"/>
      <c r="S25" s="128"/>
    </row>
    <row r="26" spans="1:19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28"/>
      <c r="N26" s="128"/>
      <c r="O26" s="128"/>
      <c r="P26" s="128"/>
      <c r="Q26" s="128"/>
      <c r="R26" s="128"/>
      <c r="S26" s="128"/>
    </row>
    <row r="27" spans="1:19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28"/>
      <c r="N27" s="128"/>
      <c r="O27" s="128"/>
      <c r="P27" s="128"/>
      <c r="Q27" s="128"/>
      <c r="R27" s="128"/>
      <c r="S27" s="128"/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28"/>
      <c r="N28" s="128"/>
      <c r="O28" s="128"/>
      <c r="P28" s="128"/>
      <c r="Q28" s="128"/>
      <c r="R28" s="128"/>
      <c r="S28" s="128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28"/>
      <c r="N29" s="128"/>
      <c r="O29" s="128"/>
      <c r="P29" s="128"/>
      <c r="Q29" s="128"/>
      <c r="R29" s="128"/>
      <c r="S29" s="128"/>
    </row>
    <row r="30" spans="1:19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28"/>
      <c r="N30" s="128"/>
      <c r="O30" s="128"/>
      <c r="P30" s="128"/>
      <c r="Q30" s="128"/>
      <c r="R30" s="128"/>
      <c r="S30" s="128"/>
    </row>
    <row r="31" spans="1:19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28"/>
      <c r="O31" s="128"/>
      <c r="P31" s="128"/>
      <c r="Q31" s="128"/>
      <c r="R31" s="128"/>
      <c r="S31" s="128"/>
    </row>
    <row r="32" spans="1:19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8"/>
      <c r="P32" s="128"/>
      <c r="Q32" s="128"/>
      <c r="R32" s="128"/>
      <c r="S32" s="128"/>
    </row>
    <row r="33" spans="1:19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8"/>
      <c r="P33" s="128"/>
      <c r="Q33" s="128"/>
      <c r="R33" s="128"/>
      <c r="S33" s="128"/>
    </row>
    <row r="34" spans="1:19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8"/>
      <c r="N34" s="128"/>
      <c r="O34" s="128"/>
      <c r="P34" s="128"/>
      <c r="Q34" s="128"/>
      <c r="R34" s="128"/>
      <c r="S34" s="128"/>
    </row>
    <row r="35" spans="1:19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8"/>
      <c r="N35" s="128"/>
      <c r="O35" s="128"/>
      <c r="P35" s="128"/>
      <c r="Q35" s="128"/>
      <c r="R35" s="128"/>
      <c r="S35" s="128"/>
    </row>
    <row r="36" spans="1:19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8"/>
      <c r="N36" s="128"/>
      <c r="O36" s="128"/>
      <c r="P36" s="128"/>
      <c r="Q36" s="128"/>
      <c r="R36" s="128"/>
      <c r="S36" s="128"/>
    </row>
    <row r="37" spans="1:19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8"/>
      <c r="N37" s="128"/>
      <c r="O37" s="128"/>
      <c r="P37" s="128"/>
      <c r="Q37" s="128"/>
      <c r="R37" s="128"/>
      <c r="S37" s="128"/>
    </row>
    <row r="38" spans="1:19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8"/>
      <c r="N38" s="128"/>
      <c r="O38" s="128"/>
      <c r="P38" s="128"/>
      <c r="Q38" s="128"/>
      <c r="R38" s="128"/>
      <c r="S38" s="128"/>
    </row>
    <row r="39" spans="1:19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8"/>
      <c r="N39" s="128"/>
      <c r="O39" s="128"/>
      <c r="P39" s="128"/>
      <c r="Q39" s="128"/>
      <c r="R39" s="128"/>
      <c r="S39" s="128"/>
    </row>
    <row r="40" spans="1:12" ht="12.75">
      <c r="A40" s="14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4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4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4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4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mergeCells count="3">
    <mergeCell ref="A9:E9"/>
    <mergeCell ref="A10:E10"/>
    <mergeCell ref="A12:E12"/>
  </mergeCells>
  <printOptions/>
  <pageMargins left="1.1812500000000001" right="0.7479166666666667" top="2.086805555555556" bottom="0.9840277777777778" header="0.5118055555555556" footer="0.5118055555555556"/>
  <pageSetup fitToHeight="1" fitToWidth="1" horizontalDpi="300" verticalDpi="3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7"/>
  <sheetViews>
    <sheetView showGridLines="0" showZeros="0" zoomScale="75" zoomScaleNormal="75" workbookViewId="0" topLeftCell="B15">
      <selection activeCell="E25" sqref="E25"/>
    </sheetView>
  </sheetViews>
  <sheetFormatPr defaultColWidth="11.421875" defaultRowHeight="12.75"/>
  <cols>
    <col min="1" max="1" width="36.28125" style="112" customWidth="1"/>
    <col min="2" max="5" width="18.7109375" style="1" customWidth="1"/>
    <col min="6" max="26" width="17.28125" style="1" customWidth="1"/>
    <col min="27" max="16384" width="11.57421875" style="1" customWidth="1"/>
  </cols>
  <sheetData>
    <row r="7" spans="3:4" ht="12.75">
      <c r="C7" s="2" t="s">
        <v>144</v>
      </c>
      <c r="D7" s="2"/>
    </row>
    <row r="8" ht="12.75">
      <c r="C8" s="1" t="s">
        <v>145</v>
      </c>
    </row>
    <row r="12" spans="1:5" ht="18.75" customHeight="1">
      <c r="A12" s="236" t="s">
        <v>56</v>
      </c>
      <c r="B12" s="236"/>
      <c r="C12" s="236"/>
      <c r="D12" s="236"/>
      <c r="E12" s="236"/>
    </row>
    <row r="13" spans="1:5" ht="18.75" customHeight="1">
      <c r="A13" s="236" t="s">
        <v>125</v>
      </c>
      <c r="B13" s="236"/>
      <c r="C13" s="236"/>
      <c r="D13" s="236"/>
      <c r="E13" s="236"/>
    </row>
    <row r="14" spans="1:4" ht="13.5" customHeight="1">
      <c r="A14" s="114"/>
      <c r="B14" s="17"/>
      <c r="C14" s="17"/>
      <c r="D14" s="17"/>
    </row>
    <row r="15" spans="1:5" ht="36" customHeight="1">
      <c r="A15" s="237" t="s">
        <v>146</v>
      </c>
      <c r="B15" s="237"/>
      <c r="C15" s="237"/>
      <c r="D15" s="237"/>
      <c r="E15" s="237"/>
    </row>
    <row r="16" spans="1:5" ht="18.75" customHeight="1">
      <c r="A16" s="114"/>
      <c r="B16" s="115"/>
      <c r="C16" s="115"/>
      <c r="D16" s="115"/>
      <c r="E16" s="115"/>
    </row>
    <row r="18" spans="1:7" s="120" customFormat="1" ht="48" customHeight="1">
      <c r="A18" s="144" t="s">
        <v>127</v>
      </c>
      <c r="B18" s="148" t="s">
        <v>79</v>
      </c>
      <c r="C18" s="144" t="s">
        <v>80</v>
      </c>
      <c r="D18" s="149" t="s">
        <v>81</v>
      </c>
      <c r="E18" s="116" t="s">
        <v>74</v>
      </c>
      <c r="F18" s="113"/>
      <c r="G18" s="119"/>
    </row>
    <row r="19" spans="1:19" ht="43.5" customHeight="1">
      <c r="A19" s="121" t="s">
        <v>147</v>
      </c>
      <c r="B19" s="122">
        <v>430265000</v>
      </c>
      <c r="C19" s="122">
        <v>100000000</v>
      </c>
      <c r="D19" s="124">
        <v>7000000</v>
      </c>
      <c r="E19" s="157">
        <f>B19+C19+D19</f>
        <v>537265000</v>
      </c>
      <c r="F19" s="139"/>
      <c r="G19" s="140"/>
      <c r="H19" s="140"/>
      <c r="I19" s="140"/>
      <c r="J19" s="140"/>
      <c r="K19" s="140"/>
      <c r="L19" s="140"/>
      <c r="M19" s="128"/>
      <c r="N19" s="128"/>
      <c r="O19" s="128"/>
      <c r="P19" s="128"/>
      <c r="Q19" s="128"/>
      <c r="R19" s="128"/>
      <c r="S19" s="128"/>
    </row>
    <row r="20" spans="1:19" ht="43.5" customHeight="1">
      <c r="A20" s="129" t="s">
        <v>148</v>
      </c>
      <c r="B20" s="130">
        <v>116000</v>
      </c>
      <c r="C20" s="130"/>
      <c r="D20" s="132"/>
      <c r="E20" s="145">
        <f>SUM(B20:D20)</f>
        <v>116000</v>
      </c>
      <c r="F20" s="139"/>
      <c r="G20" s="140"/>
      <c r="H20" s="140"/>
      <c r="I20" s="140"/>
      <c r="J20" s="140"/>
      <c r="K20" s="140"/>
      <c r="L20" s="140"/>
      <c r="M20" s="128"/>
      <c r="N20" s="128"/>
      <c r="O20" s="128"/>
      <c r="P20" s="128"/>
      <c r="Q20" s="128"/>
      <c r="R20" s="128"/>
      <c r="S20" s="128"/>
    </row>
    <row r="21" spans="1:19" ht="12.75" customHeight="1">
      <c r="A21" s="129"/>
      <c r="B21" s="130"/>
      <c r="C21" s="130"/>
      <c r="D21" s="132"/>
      <c r="E21" s="145"/>
      <c r="F21" s="139"/>
      <c r="G21" s="140"/>
      <c r="H21" s="140"/>
      <c r="I21" s="140"/>
      <c r="J21" s="140"/>
      <c r="K21" s="140"/>
      <c r="L21" s="140"/>
      <c r="M21" s="128"/>
      <c r="N21" s="128"/>
      <c r="O21" s="128"/>
      <c r="P21" s="128"/>
      <c r="Q21" s="128"/>
      <c r="R21" s="128"/>
      <c r="S21" s="128"/>
    </row>
    <row r="22" spans="1:19" ht="37.5" customHeight="1">
      <c r="A22" s="135" t="s">
        <v>138</v>
      </c>
      <c r="B22" s="136">
        <f>B19+B20</f>
        <v>430381000</v>
      </c>
      <c r="C22" s="136">
        <f>C19+C20</f>
        <v>100000000</v>
      </c>
      <c r="D22" s="137">
        <f>D19+D20</f>
        <v>7000000</v>
      </c>
      <c r="E22" s="138">
        <f>E19+E20</f>
        <v>537381000</v>
      </c>
      <c r="F22" s="139"/>
      <c r="G22" s="140"/>
      <c r="H22" s="140"/>
      <c r="I22" s="140"/>
      <c r="J22" s="140"/>
      <c r="K22" s="140"/>
      <c r="L22" s="140"/>
      <c r="M22" s="128"/>
      <c r="N22" s="128"/>
      <c r="O22" s="128"/>
      <c r="P22" s="128"/>
      <c r="Q22" s="128"/>
      <c r="R22" s="128"/>
      <c r="S22" s="128"/>
    </row>
    <row r="23" spans="1:19" ht="12.75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8"/>
      <c r="N23" s="128"/>
      <c r="O23" s="128"/>
      <c r="P23" s="128"/>
      <c r="Q23" s="128"/>
      <c r="R23" s="128"/>
      <c r="S23" s="128"/>
    </row>
    <row r="24" spans="1:19" ht="12.75">
      <c r="A24" s="147" t="s">
        <v>105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8"/>
      <c r="N24" s="128"/>
      <c r="O24" s="128"/>
      <c r="P24" s="128"/>
      <c r="Q24" s="128"/>
      <c r="R24" s="128"/>
      <c r="S24" s="128"/>
    </row>
    <row r="25" spans="1:19" ht="12.75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28"/>
      <c r="N25" s="128"/>
      <c r="O25" s="128"/>
      <c r="P25" s="128"/>
      <c r="Q25" s="128"/>
      <c r="R25" s="128"/>
      <c r="S25" s="128"/>
    </row>
    <row r="26" spans="1:19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28"/>
      <c r="N26" s="128"/>
      <c r="O26" s="128"/>
      <c r="P26" s="128"/>
      <c r="Q26" s="128"/>
      <c r="R26" s="128"/>
      <c r="S26" s="128"/>
    </row>
    <row r="27" spans="1:19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28"/>
      <c r="N27" s="128"/>
      <c r="O27" s="128"/>
      <c r="P27" s="128"/>
      <c r="Q27" s="128"/>
      <c r="R27" s="128"/>
      <c r="S27" s="128"/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28"/>
      <c r="N28" s="128"/>
      <c r="O28" s="128"/>
      <c r="P28" s="128"/>
      <c r="Q28" s="128"/>
      <c r="R28" s="128"/>
      <c r="S28" s="128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28"/>
      <c r="N29" s="128"/>
      <c r="O29" s="128"/>
      <c r="P29" s="128"/>
      <c r="Q29" s="128"/>
      <c r="R29" s="128"/>
      <c r="S29" s="128"/>
    </row>
    <row r="30" spans="1:19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28"/>
      <c r="N30" s="128"/>
      <c r="O30" s="128"/>
      <c r="P30" s="128"/>
      <c r="Q30" s="128"/>
      <c r="R30" s="128"/>
      <c r="S30" s="128"/>
    </row>
    <row r="31" spans="1:19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28"/>
      <c r="O31" s="128"/>
      <c r="P31" s="128"/>
      <c r="Q31" s="128"/>
      <c r="R31" s="128"/>
      <c r="S31" s="128"/>
    </row>
    <row r="32" spans="1:19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8"/>
      <c r="P32" s="128"/>
      <c r="Q32" s="128"/>
      <c r="R32" s="128"/>
      <c r="S32" s="128"/>
    </row>
    <row r="33" spans="1:19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8"/>
      <c r="P33" s="128"/>
      <c r="Q33" s="128"/>
      <c r="R33" s="128"/>
      <c r="S33" s="128"/>
    </row>
    <row r="34" spans="1:19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8"/>
      <c r="N34" s="128"/>
      <c r="O34" s="128"/>
      <c r="P34" s="128"/>
      <c r="Q34" s="128"/>
      <c r="R34" s="128"/>
      <c r="S34" s="128"/>
    </row>
    <row r="35" spans="1:19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8"/>
      <c r="N35" s="128"/>
      <c r="O35" s="128"/>
      <c r="P35" s="128"/>
      <c r="Q35" s="128"/>
      <c r="R35" s="128"/>
      <c r="S35" s="128"/>
    </row>
    <row r="36" spans="1:19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8"/>
      <c r="N36" s="128"/>
      <c r="O36" s="128"/>
      <c r="P36" s="128"/>
      <c r="Q36" s="128"/>
      <c r="R36" s="128"/>
      <c r="S36" s="128"/>
    </row>
    <row r="37" spans="1:19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8"/>
      <c r="N37" s="128"/>
      <c r="O37" s="128"/>
      <c r="P37" s="128"/>
      <c r="Q37" s="128"/>
      <c r="R37" s="128"/>
      <c r="S37" s="128"/>
    </row>
    <row r="38" spans="1:19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8"/>
      <c r="N38" s="128"/>
      <c r="O38" s="128"/>
      <c r="P38" s="128"/>
      <c r="Q38" s="128"/>
      <c r="R38" s="128"/>
      <c r="S38" s="128"/>
    </row>
    <row r="39" spans="1:19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8"/>
      <c r="N39" s="128"/>
      <c r="O39" s="128"/>
      <c r="P39" s="128"/>
      <c r="Q39" s="128"/>
      <c r="R39" s="128"/>
      <c r="S39" s="128"/>
    </row>
    <row r="40" spans="1:19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28"/>
      <c r="N40" s="128"/>
      <c r="O40" s="128"/>
      <c r="P40" s="128"/>
      <c r="Q40" s="128"/>
      <c r="R40" s="128"/>
      <c r="S40" s="128"/>
    </row>
    <row r="41" spans="1:19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28"/>
      <c r="N41" s="128"/>
      <c r="O41" s="128"/>
      <c r="P41" s="128"/>
      <c r="Q41" s="128"/>
      <c r="R41" s="128"/>
      <c r="S41" s="128"/>
    </row>
    <row r="42" spans="1:19" ht="12.75">
      <c r="A42" s="141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28"/>
      <c r="N42" s="128"/>
      <c r="O42" s="128"/>
      <c r="P42" s="128"/>
      <c r="Q42" s="128"/>
      <c r="R42" s="128"/>
      <c r="S42" s="128"/>
    </row>
    <row r="43" spans="1:12" ht="12.75">
      <c r="A43" s="14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4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4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4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4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</sheetData>
  <mergeCells count="3">
    <mergeCell ref="A12:E12"/>
    <mergeCell ref="A13:E13"/>
    <mergeCell ref="A15:E15"/>
  </mergeCells>
  <printOptions/>
  <pageMargins left="0.945138888888889" right="0.5513888888888889" top="0.9840277777777778" bottom="0.9840277777777778" header="0.5118055555555556" footer="0.5118055555555556"/>
  <pageSetup fitToHeight="1" fitToWidth="1" horizontalDpi="300" verticalDpi="3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4"/>
  <sheetViews>
    <sheetView showGridLines="0" showZeros="0" zoomScale="75" zoomScaleNormal="75" workbookViewId="0" topLeftCell="A10">
      <selection activeCell="D16" sqref="D16"/>
    </sheetView>
  </sheetViews>
  <sheetFormatPr defaultColWidth="11.421875" defaultRowHeight="12.75"/>
  <cols>
    <col min="1" max="1" width="40.7109375" style="112" customWidth="1"/>
    <col min="2" max="5" width="18.7109375" style="1" customWidth="1"/>
    <col min="6" max="26" width="17.28125" style="1" customWidth="1"/>
    <col min="27" max="16384" width="11.57421875" style="1" customWidth="1"/>
  </cols>
  <sheetData>
    <row r="3" ht="12.75">
      <c r="C3" s="1" t="s">
        <v>86</v>
      </c>
    </row>
    <row r="4" ht="12.75">
      <c r="C4" s="1" t="s">
        <v>149</v>
      </c>
    </row>
    <row r="8" ht="13.5" customHeight="1"/>
    <row r="9" spans="1:5" ht="18.75" customHeight="1">
      <c r="A9" s="236" t="s">
        <v>56</v>
      </c>
      <c r="B9" s="236"/>
      <c r="C9" s="236"/>
      <c r="D9" s="236"/>
      <c r="E9" s="236"/>
    </row>
    <row r="10" spans="1:5" ht="18.75" customHeight="1">
      <c r="A10" s="236" t="s">
        <v>125</v>
      </c>
      <c r="B10" s="236"/>
      <c r="C10" s="236"/>
      <c r="D10" s="236"/>
      <c r="E10" s="236"/>
    </row>
    <row r="11" spans="1:4" ht="13.5" customHeight="1">
      <c r="A11" s="114"/>
      <c r="B11" s="17"/>
      <c r="C11" s="17"/>
      <c r="D11" s="17"/>
    </row>
    <row r="12" spans="1:5" ht="18.75" customHeight="1">
      <c r="A12" s="237" t="s">
        <v>150</v>
      </c>
      <c r="B12" s="237"/>
      <c r="C12" s="237"/>
      <c r="D12" s="237"/>
      <c r="E12" s="237"/>
    </row>
    <row r="13" spans="1:5" ht="18.75" customHeight="1">
      <c r="A13" s="115"/>
      <c r="B13" s="115"/>
      <c r="C13" s="115"/>
      <c r="D13" s="115"/>
      <c r="E13" s="115"/>
    </row>
    <row r="15" spans="1:7" s="120" customFormat="1" ht="48" customHeight="1">
      <c r="A15" s="116" t="s">
        <v>127</v>
      </c>
      <c r="B15" s="117" t="s">
        <v>79</v>
      </c>
      <c r="C15" s="118" t="s">
        <v>151</v>
      </c>
      <c r="D15" s="143" t="s">
        <v>81</v>
      </c>
      <c r="E15" s="116" t="s">
        <v>74</v>
      </c>
      <c r="F15" s="113"/>
      <c r="G15" s="119"/>
    </row>
    <row r="16" spans="1:19" s="120" customFormat="1" ht="63" customHeight="1">
      <c r="A16" s="121" t="s">
        <v>152</v>
      </c>
      <c r="B16" s="158">
        <f>15257000-75000</f>
        <v>15182000</v>
      </c>
      <c r="C16" s="159">
        <f>25000+75000</f>
        <v>100000</v>
      </c>
      <c r="D16" s="159"/>
      <c r="E16" s="160">
        <f>B16+C16+D16</f>
        <v>15282000</v>
      </c>
      <c r="F16" s="126"/>
      <c r="G16" s="127"/>
      <c r="H16" s="127"/>
      <c r="I16" s="127"/>
      <c r="J16" s="127"/>
      <c r="K16" s="127"/>
      <c r="L16" s="127"/>
      <c r="M16" s="127"/>
      <c r="N16" s="127"/>
      <c r="O16" s="128"/>
      <c r="P16" s="128"/>
      <c r="Q16" s="128"/>
      <c r="R16" s="128"/>
      <c r="S16" s="128"/>
    </row>
    <row r="17" spans="1:19" s="120" customFormat="1" ht="12.75" customHeight="1" hidden="1">
      <c r="A17" s="129"/>
      <c r="B17" s="150"/>
      <c r="C17" s="151"/>
      <c r="D17" s="151"/>
      <c r="E17" s="161"/>
      <c r="F17" s="126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</row>
    <row r="18" spans="1:19" s="120" customFormat="1" ht="12.75" customHeight="1" hidden="1">
      <c r="A18" s="129"/>
      <c r="B18" s="150"/>
      <c r="C18" s="151"/>
      <c r="D18" s="151"/>
      <c r="E18" s="161"/>
      <c r="F18" s="126"/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  <c r="R18" s="128"/>
      <c r="S18" s="128"/>
    </row>
    <row r="19" spans="1:19" ht="37.5" customHeight="1">
      <c r="A19" s="135" t="s">
        <v>85</v>
      </c>
      <c r="B19" s="154">
        <f>SUM(B16:B18)</f>
        <v>15182000</v>
      </c>
      <c r="C19" s="154">
        <f>SUM(C16:C18)</f>
        <v>100000</v>
      </c>
      <c r="D19" s="154">
        <f>SUM(D16:D18)</f>
        <v>0</v>
      </c>
      <c r="E19" s="162">
        <f>B19+C19+D19</f>
        <v>15282000</v>
      </c>
      <c r="F19" s="139"/>
      <c r="G19" s="140"/>
      <c r="H19" s="140"/>
      <c r="I19" s="140"/>
      <c r="J19" s="140"/>
      <c r="K19" s="140"/>
      <c r="L19" s="140"/>
      <c r="M19" s="128"/>
      <c r="N19" s="128"/>
      <c r="O19" s="128"/>
      <c r="P19" s="128"/>
      <c r="Q19" s="128"/>
      <c r="R19" s="128"/>
      <c r="S19" s="128"/>
    </row>
    <row r="20" spans="1:19" ht="12.75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28"/>
      <c r="N20" s="128"/>
      <c r="O20" s="128"/>
      <c r="P20" s="128"/>
      <c r="Q20" s="128"/>
      <c r="R20" s="128"/>
      <c r="S20" s="128"/>
    </row>
    <row r="21" spans="1:19" ht="12.75">
      <c r="A21" s="68" t="s">
        <v>132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28"/>
      <c r="N21" s="128"/>
      <c r="O21" s="128"/>
      <c r="P21" s="128"/>
      <c r="Q21" s="128"/>
      <c r="R21" s="128"/>
      <c r="S21" s="128"/>
    </row>
    <row r="22" spans="1:19" ht="12.75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28"/>
      <c r="N22" s="128"/>
      <c r="O22" s="128"/>
      <c r="P22" s="128"/>
      <c r="Q22" s="128"/>
      <c r="R22" s="128"/>
      <c r="S22" s="128"/>
    </row>
    <row r="23" spans="1:19" ht="12.75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8"/>
      <c r="N23" s="128"/>
      <c r="O23" s="128"/>
      <c r="P23" s="128"/>
      <c r="Q23" s="128"/>
      <c r="R23" s="128"/>
      <c r="S23" s="128"/>
    </row>
    <row r="24" spans="1:19" ht="12.75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8"/>
      <c r="N24" s="128"/>
      <c r="O24" s="128"/>
      <c r="P24" s="128"/>
      <c r="Q24" s="128"/>
      <c r="R24" s="128"/>
      <c r="S24" s="128"/>
    </row>
    <row r="25" spans="1:19" ht="12.75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28"/>
      <c r="N25" s="128"/>
      <c r="O25" s="128"/>
      <c r="P25" s="128"/>
      <c r="Q25" s="128"/>
      <c r="R25" s="128"/>
      <c r="S25" s="128"/>
    </row>
    <row r="26" spans="1:19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28"/>
      <c r="N26" s="128"/>
      <c r="O26" s="128"/>
      <c r="P26" s="128"/>
      <c r="Q26" s="128"/>
      <c r="R26" s="128"/>
      <c r="S26" s="128"/>
    </row>
    <row r="27" spans="1:19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28"/>
      <c r="N27" s="128"/>
      <c r="O27" s="128"/>
      <c r="P27" s="128"/>
      <c r="Q27" s="128"/>
      <c r="R27" s="128"/>
      <c r="S27" s="128"/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28"/>
      <c r="N28" s="128"/>
      <c r="O28" s="128"/>
      <c r="P28" s="128"/>
      <c r="Q28" s="128"/>
      <c r="R28" s="128"/>
      <c r="S28" s="128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28"/>
      <c r="N29" s="128"/>
      <c r="O29" s="128"/>
      <c r="P29" s="128"/>
      <c r="Q29" s="128"/>
      <c r="R29" s="128"/>
      <c r="S29" s="128"/>
    </row>
    <row r="30" spans="1:19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28"/>
      <c r="N30" s="128"/>
      <c r="O30" s="128"/>
      <c r="P30" s="128"/>
      <c r="Q30" s="128"/>
      <c r="R30" s="128"/>
      <c r="S30" s="128"/>
    </row>
    <row r="31" spans="1:19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28"/>
      <c r="O31" s="128"/>
      <c r="P31" s="128"/>
      <c r="Q31" s="128"/>
      <c r="R31" s="128"/>
      <c r="S31" s="128"/>
    </row>
    <row r="32" spans="1:19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8"/>
      <c r="P32" s="128"/>
      <c r="Q32" s="128"/>
      <c r="R32" s="128"/>
      <c r="S32" s="128"/>
    </row>
    <row r="33" spans="1:19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8"/>
      <c r="P33" s="128"/>
      <c r="Q33" s="128"/>
      <c r="R33" s="128"/>
      <c r="S33" s="128"/>
    </row>
    <row r="34" spans="1:19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8"/>
      <c r="N34" s="128"/>
      <c r="O34" s="128"/>
      <c r="P34" s="128"/>
      <c r="Q34" s="128"/>
      <c r="R34" s="128"/>
      <c r="S34" s="128"/>
    </row>
    <row r="35" spans="1:19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8"/>
      <c r="N35" s="128"/>
      <c r="O35" s="128"/>
      <c r="P35" s="128"/>
      <c r="Q35" s="128"/>
      <c r="R35" s="128"/>
      <c r="S35" s="128"/>
    </row>
    <row r="36" spans="1:19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8"/>
      <c r="N36" s="128"/>
      <c r="O36" s="128"/>
      <c r="P36" s="128"/>
      <c r="Q36" s="128"/>
      <c r="R36" s="128"/>
      <c r="S36" s="128"/>
    </row>
    <row r="37" spans="1:19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8"/>
      <c r="N37" s="128"/>
      <c r="O37" s="128"/>
      <c r="P37" s="128"/>
      <c r="Q37" s="128"/>
      <c r="R37" s="128"/>
      <c r="S37" s="128"/>
    </row>
    <row r="38" spans="1:19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8"/>
      <c r="N38" s="128"/>
      <c r="O38" s="128"/>
      <c r="P38" s="128"/>
      <c r="Q38" s="128"/>
      <c r="R38" s="128"/>
      <c r="S38" s="128"/>
    </row>
    <row r="39" spans="1:19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8"/>
      <c r="N39" s="128"/>
      <c r="O39" s="128"/>
      <c r="P39" s="128"/>
      <c r="Q39" s="128"/>
      <c r="R39" s="128"/>
      <c r="S39" s="128"/>
    </row>
    <row r="40" spans="1:12" ht="12.75">
      <c r="A40" s="14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4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4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4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4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mergeCells count="3">
    <mergeCell ref="A9:E9"/>
    <mergeCell ref="A10:E10"/>
    <mergeCell ref="A12:E12"/>
  </mergeCells>
  <printOptions/>
  <pageMargins left="1.3777777777777778" right="0.7479166666666667" top="2.086805555555556" bottom="0.9840277777777778" header="0.5118055555555556" footer="0.5118055555555556"/>
  <pageSetup fitToHeight="1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8"/>
  <sheetViews>
    <sheetView showGridLines="0" showZeros="0" zoomScale="75" zoomScaleNormal="75" workbookViewId="0" topLeftCell="B16">
      <selection activeCell="E38" sqref="E38"/>
    </sheetView>
  </sheetViews>
  <sheetFormatPr defaultColWidth="11.421875" defaultRowHeight="12.75"/>
  <cols>
    <col min="1" max="3" width="16.7109375" style="1" customWidth="1"/>
    <col min="4" max="4" width="47.140625" style="1" customWidth="1"/>
    <col min="5" max="5" width="27.7109375" style="1" customWidth="1"/>
    <col min="6" max="16384" width="11.57421875" style="1" customWidth="1"/>
  </cols>
  <sheetData>
    <row r="3" spans="1:5" ht="12.75">
      <c r="A3" s="68"/>
      <c r="B3" s="68"/>
      <c r="C3" s="68"/>
      <c r="E3" s="68"/>
    </row>
    <row r="4" spans="1:5" ht="12.75">
      <c r="A4" s="68"/>
      <c r="B4" s="68"/>
      <c r="C4" s="68"/>
      <c r="E4" s="68"/>
    </row>
    <row r="5" spans="1:5" ht="12.75">
      <c r="A5" s="68"/>
      <c r="B5" s="68"/>
      <c r="C5" s="68"/>
      <c r="E5" s="68"/>
    </row>
    <row r="6" spans="1:5" ht="12.75">
      <c r="A6" s="68"/>
      <c r="B6" s="68"/>
      <c r="C6" s="68"/>
      <c r="D6" s="68" t="s">
        <v>153</v>
      </c>
      <c r="E6" s="68"/>
    </row>
    <row r="7" spans="1:4" ht="12.75">
      <c r="A7" s="68"/>
      <c r="B7" s="68"/>
      <c r="C7" s="68"/>
      <c r="D7" s="1" t="s">
        <v>154</v>
      </c>
    </row>
    <row r="8" spans="1:3" ht="12.75">
      <c r="A8" s="68"/>
      <c r="B8" s="68"/>
      <c r="C8" s="68"/>
    </row>
    <row r="9" spans="1:5" ht="12.75">
      <c r="A9" s="68"/>
      <c r="B9" s="68"/>
      <c r="C9" s="68"/>
      <c r="D9" s="68"/>
      <c r="E9" s="68"/>
    </row>
    <row r="10" spans="1:6" ht="12.75">
      <c r="A10" s="68"/>
      <c r="B10" s="68"/>
      <c r="C10" s="68"/>
      <c r="D10" s="68"/>
      <c r="F10" s="68"/>
    </row>
    <row r="11" spans="1:5" ht="12.75">
      <c r="A11" s="238" t="s">
        <v>56</v>
      </c>
      <c r="B11" s="238"/>
      <c r="C11" s="238"/>
      <c r="D11" s="238"/>
      <c r="E11" s="238"/>
    </row>
    <row r="12" spans="1:5" ht="12.75">
      <c r="A12" s="238" t="s">
        <v>155</v>
      </c>
      <c r="B12" s="238"/>
      <c r="C12" s="238"/>
      <c r="D12" s="238"/>
      <c r="E12" s="238"/>
    </row>
    <row r="13" spans="1:5" ht="12.75">
      <c r="A13" s="163"/>
      <c r="B13" s="163"/>
      <c r="C13" s="163"/>
      <c r="D13" s="163"/>
      <c r="E13" s="163"/>
    </row>
    <row r="14" spans="1:5" ht="12.75">
      <c r="A14" s="164" t="s">
        <v>156</v>
      </c>
      <c r="B14" s="164" t="s">
        <v>157</v>
      </c>
      <c r="C14" s="164"/>
      <c r="D14" s="164"/>
      <c r="E14" s="164"/>
    </row>
    <row r="15" spans="1:2" ht="12.75">
      <c r="A15" s="17"/>
      <c r="B15" s="17"/>
    </row>
    <row r="16" ht="15" customHeight="1"/>
    <row r="17" spans="1:5" ht="15" customHeight="1">
      <c r="A17" s="165"/>
      <c r="B17" s="165"/>
      <c r="C17" s="165"/>
      <c r="D17" s="165"/>
      <c r="E17" s="165"/>
    </row>
    <row r="18" spans="1:5" ht="12.75">
      <c r="A18" s="166" t="s">
        <v>158</v>
      </c>
      <c r="B18" s="166" t="s">
        <v>159</v>
      </c>
      <c r="C18" s="166" t="s">
        <v>160</v>
      </c>
      <c r="D18" s="166" t="s">
        <v>5</v>
      </c>
      <c r="E18" s="166" t="s">
        <v>161</v>
      </c>
    </row>
    <row r="19" spans="1:5" ht="12.75">
      <c r="A19" s="167"/>
      <c r="B19" s="167"/>
      <c r="C19" s="167"/>
      <c r="D19" s="167"/>
      <c r="E19" s="167"/>
    </row>
    <row r="20" spans="1:5" ht="12.75">
      <c r="A20" s="168"/>
      <c r="B20" s="169"/>
      <c r="C20" s="169"/>
      <c r="D20" s="170"/>
      <c r="E20" s="165"/>
    </row>
    <row r="21" spans="1:5" ht="12.75">
      <c r="A21" s="171">
        <v>1</v>
      </c>
      <c r="B21" s="172"/>
      <c r="C21" s="172"/>
      <c r="D21" s="173" t="s">
        <v>162</v>
      </c>
      <c r="E21" s="174">
        <f>+E22</f>
        <v>110868000</v>
      </c>
    </row>
    <row r="22" spans="1:5" ht="12.75">
      <c r="A22" s="171"/>
      <c r="B22" s="172">
        <v>5</v>
      </c>
      <c r="C22" s="172"/>
      <c r="D22" s="175" t="s">
        <v>163</v>
      </c>
      <c r="E22" s="174">
        <v>110868000</v>
      </c>
    </row>
    <row r="23" spans="1:5" ht="12.75">
      <c r="A23" s="171"/>
      <c r="B23" s="172"/>
      <c r="C23" s="172"/>
      <c r="D23" s="173"/>
      <c r="E23" s="174"/>
    </row>
    <row r="24" spans="1:5" ht="12.75">
      <c r="A24" s="171">
        <v>4</v>
      </c>
      <c r="B24" s="172"/>
      <c r="C24" s="172"/>
      <c r="D24" s="173" t="s">
        <v>164</v>
      </c>
      <c r="E24" s="174">
        <f>+E25</f>
        <v>3223771000</v>
      </c>
    </row>
    <row r="25" spans="1:5" ht="12.75">
      <c r="A25" s="171"/>
      <c r="B25" s="172">
        <v>1</v>
      </c>
      <c r="C25" s="172"/>
      <c r="D25" s="175" t="s">
        <v>165</v>
      </c>
      <c r="E25" s="174">
        <v>3223771000</v>
      </c>
    </row>
    <row r="26" spans="1:5" ht="12.75">
      <c r="A26" s="176"/>
      <c r="B26" s="15"/>
      <c r="C26" s="15"/>
      <c r="D26" s="173"/>
      <c r="E26" s="174"/>
    </row>
    <row r="27" spans="1:5" ht="12.75">
      <c r="A27" s="171">
        <v>5</v>
      </c>
      <c r="B27" s="172"/>
      <c r="C27" s="15"/>
      <c r="D27" s="173" t="s">
        <v>131</v>
      </c>
      <c r="E27" s="174">
        <f>+E28</f>
        <v>11161000</v>
      </c>
    </row>
    <row r="28" spans="1:5" ht="12.75">
      <c r="A28" s="171"/>
      <c r="B28" s="172">
        <v>1</v>
      </c>
      <c r="C28" s="15"/>
      <c r="D28" s="175" t="s">
        <v>166</v>
      </c>
      <c r="E28" s="174">
        <v>11161000</v>
      </c>
    </row>
    <row r="29" spans="1:5" ht="12.75">
      <c r="A29" s="176"/>
      <c r="B29" s="15"/>
      <c r="C29" s="15"/>
      <c r="D29" s="173"/>
      <c r="E29" s="174"/>
    </row>
    <row r="30" spans="1:5" ht="12.75">
      <c r="A30" s="176"/>
      <c r="B30" s="15"/>
      <c r="C30" s="15"/>
      <c r="D30" s="173" t="s">
        <v>167</v>
      </c>
      <c r="E30" s="174">
        <v>47755000</v>
      </c>
    </row>
    <row r="31" spans="1:5" ht="12.75">
      <c r="A31" s="176"/>
      <c r="B31" s="15"/>
      <c r="C31" s="15"/>
      <c r="D31" s="173"/>
      <c r="E31" s="174"/>
    </row>
    <row r="32" spans="1:5" ht="12.75">
      <c r="A32" s="176"/>
      <c r="B32" s="15"/>
      <c r="C32" s="15"/>
      <c r="D32" s="173"/>
      <c r="E32" s="174"/>
    </row>
    <row r="33" spans="1:5" ht="12.75">
      <c r="A33" s="176"/>
      <c r="B33" s="15"/>
      <c r="C33" s="15"/>
      <c r="D33" s="173" t="s">
        <v>74</v>
      </c>
      <c r="E33" s="174">
        <f>+E21+E24+E27+E30</f>
        <v>3393555000</v>
      </c>
    </row>
    <row r="34" spans="1:5" ht="12.75">
      <c r="A34" s="176"/>
      <c r="B34" s="15"/>
      <c r="C34" s="15"/>
      <c r="D34" s="173"/>
      <c r="E34" s="177"/>
    </row>
    <row r="35" spans="1:5" ht="12.75">
      <c r="A35" s="176"/>
      <c r="B35" s="15"/>
      <c r="C35" s="15"/>
      <c r="D35" s="173"/>
      <c r="E35" s="178"/>
    </row>
    <row r="36" spans="1:5" ht="12.75">
      <c r="A36" s="179"/>
      <c r="B36" s="180"/>
      <c r="C36" s="180"/>
      <c r="D36" s="181"/>
      <c r="E36" s="167"/>
    </row>
    <row r="37" spans="1:5" ht="12.75">
      <c r="A37" s="15"/>
      <c r="B37" s="15"/>
      <c r="C37" s="15"/>
      <c r="D37" s="15"/>
      <c r="E37" s="15"/>
    </row>
    <row r="38" ht="12.75">
      <c r="A38" s="68" t="s">
        <v>105</v>
      </c>
    </row>
  </sheetData>
  <mergeCells count="2">
    <mergeCell ref="A11:E11"/>
    <mergeCell ref="A12:E12"/>
  </mergeCells>
  <printOptions/>
  <pageMargins left="1.1812500000000001" right="0.7479166666666667" top="2.086805555555556" bottom="0.9840277777777778" header="0.5118055555555556" footer="0.5118055555555556"/>
  <pageSetup fitToHeight="1" fitToWidth="1"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showGridLines="0" showZeros="0" zoomScale="75" zoomScaleNormal="75" workbookViewId="0" topLeftCell="B13">
      <selection activeCell="E34" sqref="E34"/>
    </sheetView>
  </sheetViews>
  <sheetFormatPr defaultColWidth="11.421875" defaultRowHeight="12.75"/>
  <cols>
    <col min="1" max="2" width="16.7109375" style="1" customWidth="1"/>
    <col min="3" max="3" width="16.57421875" style="1" customWidth="1"/>
    <col min="4" max="4" width="37.28125" style="1" customWidth="1"/>
    <col min="5" max="5" width="26.7109375" style="1" customWidth="1"/>
    <col min="6" max="16384" width="11.57421875" style="1" customWidth="1"/>
  </cols>
  <sheetData>
    <row r="3" spans="1:5" ht="12.75">
      <c r="A3" s="68"/>
      <c r="B3" s="68"/>
      <c r="C3" s="68"/>
      <c r="E3" s="68"/>
    </row>
    <row r="4" spans="1:5" ht="12.75">
      <c r="A4" s="68"/>
      <c r="B4" s="68"/>
      <c r="C4" s="68"/>
      <c r="E4" s="68"/>
    </row>
    <row r="5" spans="1:5" ht="12.75">
      <c r="A5" s="68"/>
      <c r="B5" s="68"/>
      <c r="C5" s="68"/>
      <c r="E5" s="68"/>
    </row>
    <row r="6" spans="1:5" ht="12.75">
      <c r="A6" s="68"/>
      <c r="B6" s="68"/>
      <c r="C6" s="68"/>
      <c r="E6" s="68"/>
    </row>
    <row r="7" spans="1:5" ht="12.75">
      <c r="A7" s="68"/>
      <c r="B7" s="68"/>
      <c r="C7" s="68"/>
      <c r="E7" s="68"/>
    </row>
    <row r="8" spans="1:5" ht="12.75">
      <c r="A8" s="68"/>
      <c r="B8" s="68"/>
      <c r="C8" s="68"/>
      <c r="D8" s="2" t="s">
        <v>168</v>
      </c>
      <c r="E8" s="2"/>
    </row>
    <row r="9" spans="1:4" ht="12.75">
      <c r="A9" s="68"/>
      <c r="B9" s="68"/>
      <c r="C9" s="68"/>
      <c r="D9" s="1" t="s">
        <v>169</v>
      </c>
    </row>
    <row r="10" spans="1:5" ht="12.75">
      <c r="A10" s="68"/>
      <c r="B10" s="68"/>
      <c r="C10" s="68"/>
      <c r="E10" s="68"/>
    </row>
    <row r="11" spans="1:5" ht="12.75">
      <c r="A11" s="68"/>
      <c r="B11" s="68"/>
      <c r="C11" s="68"/>
      <c r="D11" s="68"/>
      <c r="E11" s="68"/>
    </row>
    <row r="12" spans="1:5" ht="12.75">
      <c r="A12" s="68"/>
      <c r="B12" s="68"/>
      <c r="C12" s="68"/>
      <c r="D12" s="68"/>
      <c r="E12" s="68"/>
    </row>
    <row r="13" spans="1:5" ht="12.75">
      <c r="A13" s="238" t="s">
        <v>56</v>
      </c>
      <c r="B13" s="238"/>
      <c r="C13" s="238"/>
      <c r="D13" s="238"/>
      <c r="E13" s="238"/>
    </row>
    <row r="14" spans="1:5" ht="12.75">
      <c r="A14" s="238" t="s">
        <v>155</v>
      </c>
      <c r="B14" s="238"/>
      <c r="C14" s="238"/>
      <c r="D14" s="238"/>
      <c r="E14" s="238"/>
    </row>
    <row r="15" spans="1:5" ht="12.75">
      <c r="A15" s="163"/>
      <c r="B15" s="163"/>
      <c r="C15" s="163"/>
      <c r="D15" s="163"/>
      <c r="E15" s="163"/>
    </row>
    <row r="16" spans="1:5" ht="12.75">
      <c r="A16" s="164" t="s">
        <v>170</v>
      </c>
      <c r="B16" s="164" t="s">
        <v>171</v>
      </c>
      <c r="C16" s="164"/>
      <c r="D16" s="164"/>
      <c r="E16" s="164"/>
    </row>
    <row r="17" spans="1:2" ht="12.75">
      <c r="A17" s="17"/>
      <c r="B17" s="17"/>
    </row>
    <row r="18" spans="1:2" ht="12.75">
      <c r="A18" s="17"/>
      <c r="B18" s="17"/>
    </row>
    <row r="19" ht="18.75" customHeight="1"/>
    <row r="20" spans="1:5" ht="15" customHeight="1">
      <c r="A20" s="165"/>
      <c r="B20" s="165"/>
      <c r="C20" s="165"/>
      <c r="D20" s="165"/>
      <c r="E20" s="165"/>
    </row>
    <row r="21" spans="1:5" ht="12.75">
      <c r="A21" s="166" t="s">
        <v>158</v>
      </c>
      <c r="B21" s="166" t="s">
        <v>159</v>
      </c>
      <c r="C21" s="166" t="s">
        <v>160</v>
      </c>
      <c r="D21" s="166" t="s">
        <v>5</v>
      </c>
      <c r="E21" s="166" t="s">
        <v>161</v>
      </c>
    </row>
    <row r="22" spans="1:5" ht="12.75">
      <c r="A22" s="167"/>
      <c r="B22" s="167"/>
      <c r="C22" s="167"/>
      <c r="D22" s="167"/>
      <c r="E22" s="167"/>
    </row>
    <row r="23" spans="1:5" ht="12.75">
      <c r="A23" s="168"/>
      <c r="B23" s="169"/>
      <c r="C23" s="169"/>
      <c r="D23" s="170"/>
      <c r="E23" s="165"/>
    </row>
    <row r="24" spans="1:5" ht="12.75">
      <c r="A24" s="171">
        <v>3</v>
      </c>
      <c r="B24" s="172"/>
      <c r="C24" s="172"/>
      <c r="D24" s="173" t="s">
        <v>172</v>
      </c>
      <c r="E24" s="174">
        <f>+E25</f>
        <v>27762000</v>
      </c>
    </row>
    <row r="25" spans="1:5" ht="12.75">
      <c r="A25" s="171"/>
      <c r="B25" s="172">
        <v>1</v>
      </c>
      <c r="C25" s="172"/>
      <c r="D25" s="175" t="s">
        <v>173</v>
      </c>
      <c r="E25" s="174">
        <v>27762000</v>
      </c>
    </row>
    <row r="26" spans="1:5" ht="12.75">
      <c r="A26" s="171"/>
      <c r="B26" s="172"/>
      <c r="C26" s="172"/>
      <c r="D26" s="173"/>
      <c r="E26" s="174"/>
    </row>
    <row r="27" spans="1:5" ht="12.75">
      <c r="A27" s="176"/>
      <c r="B27" s="15"/>
      <c r="C27" s="15"/>
      <c r="D27" s="173"/>
      <c r="E27" s="174"/>
    </row>
    <row r="28" spans="1:5" ht="12.75">
      <c r="A28" s="176"/>
      <c r="B28" s="15"/>
      <c r="C28" s="15"/>
      <c r="D28" s="173"/>
      <c r="E28" s="174"/>
    </row>
    <row r="29" spans="1:5" ht="12.75">
      <c r="A29" s="176"/>
      <c r="B29" s="15"/>
      <c r="C29" s="15"/>
      <c r="D29" s="173"/>
      <c r="E29" s="174"/>
    </row>
    <row r="30" spans="1:5" ht="12.75">
      <c r="A30" s="176"/>
      <c r="B30" s="15"/>
      <c r="C30" s="15"/>
      <c r="D30" s="173" t="s">
        <v>74</v>
      </c>
      <c r="E30" s="174">
        <f>+E24</f>
        <v>27762000</v>
      </c>
    </row>
    <row r="31" spans="1:5" ht="12.75">
      <c r="A31" s="176"/>
      <c r="B31" s="15"/>
      <c r="C31" s="15"/>
      <c r="D31" s="173"/>
      <c r="E31" s="177"/>
    </row>
    <row r="32" spans="1:5" ht="12.75">
      <c r="A32" s="179"/>
      <c r="B32" s="180"/>
      <c r="C32" s="180"/>
      <c r="D32" s="181"/>
      <c r="E32" s="167"/>
    </row>
    <row r="33" spans="1:5" ht="12.75">
      <c r="A33" s="15"/>
      <c r="B33" s="15"/>
      <c r="C33" s="15"/>
      <c r="D33" s="15"/>
      <c r="E33" s="15"/>
    </row>
    <row r="34" ht="12.75">
      <c r="A34" s="147" t="s">
        <v>105</v>
      </c>
    </row>
  </sheetData>
  <mergeCells count="2">
    <mergeCell ref="A13:E13"/>
    <mergeCell ref="A14:E14"/>
  </mergeCells>
  <printOptions/>
  <pageMargins left="1.1798611111111112" right="0.7479166666666667" top="2.1" bottom="0.9840277777777778" header="0.5118055555555556" footer="0.5118055555555556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9"/>
  <sheetViews>
    <sheetView showGridLines="0" showZeros="0" zoomScale="75" zoomScaleNormal="75" workbookViewId="0" topLeftCell="A31">
      <selection activeCell="B49" sqref="B49"/>
    </sheetView>
  </sheetViews>
  <sheetFormatPr defaultColWidth="11.421875" defaultRowHeight="12.75"/>
  <cols>
    <col min="1" max="1" width="69.57421875" style="1" customWidth="1"/>
    <col min="2" max="2" width="21.28125" style="1" customWidth="1"/>
    <col min="3" max="16384" width="11.57421875" style="1" customWidth="1"/>
  </cols>
  <sheetData>
    <row r="1" ht="12.75">
      <c r="A1" s="2" t="s">
        <v>27</v>
      </c>
    </row>
    <row r="2" spans="1:2" ht="12.75">
      <c r="A2" s="2" t="s">
        <v>28</v>
      </c>
      <c r="B2" s="3"/>
    </row>
    <row r="5" spans="1:2" s="5" customFormat="1" ht="12.75">
      <c r="A5" s="2" t="s">
        <v>29</v>
      </c>
      <c r="B5" s="4"/>
    </row>
    <row r="6" spans="1:2" s="5" customFormat="1" ht="12.75">
      <c r="A6" s="4"/>
      <c r="B6" s="4"/>
    </row>
    <row r="7" spans="1:2" s="5" customFormat="1" ht="12.75">
      <c r="A7" s="2" t="s">
        <v>30</v>
      </c>
      <c r="B7" s="4"/>
    </row>
    <row r="8" ht="12.75">
      <c r="A8" s="17" t="s">
        <v>31</v>
      </c>
    </row>
    <row r="10" spans="1:2" ht="12.75">
      <c r="A10" s="230" t="s">
        <v>4</v>
      </c>
      <c r="B10" s="230"/>
    </row>
    <row r="13" spans="1:2" ht="18" customHeight="1">
      <c r="A13" s="6" t="s">
        <v>5</v>
      </c>
      <c r="B13" s="7" t="s">
        <v>6</v>
      </c>
    </row>
    <row r="14" spans="1:2" ht="12.75">
      <c r="A14" s="8"/>
      <c r="B14" s="9"/>
    </row>
    <row r="15" spans="1:2" ht="12.75">
      <c r="A15" s="10" t="s">
        <v>7</v>
      </c>
      <c r="B15" s="9">
        <v>26204000</v>
      </c>
    </row>
    <row r="16" spans="1:2" ht="12.75">
      <c r="A16" s="11"/>
      <c r="B16" s="9"/>
    </row>
    <row r="17" spans="1:2" ht="12.75">
      <c r="A17" s="10" t="s">
        <v>8</v>
      </c>
      <c r="B17" s="9">
        <v>26204000</v>
      </c>
    </row>
    <row r="18" spans="1:2" ht="12.75">
      <c r="A18" s="11"/>
      <c r="B18" s="9"/>
    </row>
    <row r="19" spans="1:2" ht="12.75">
      <c r="A19" s="10" t="s">
        <v>9</v>
      </c>
      <c r="B19" s="9">
        <f>+B15-B17</f>
        <v>0</v>
      </c>
    </row>
    <row r="20" spans="1:2" ht="12.75">
      <c r="A20" s="11"/>
      <c r="B20" s="9"/>
    </row>
    <row r="21" spans="1:2" ht="12.75">
      <c r="A21" s="11" t="s">
        <v>10</v>
      </c>
      <c r="B21" s="9">
        <v>1558000</v>
      </c>
    </row>
    <row r="22" spans="1:2" ht="12.75">
      <c r="A22" s="11"/>
      <c r="B22" s="9"/>
    </row>
    <row r="23" spans="1:2" ht="12.75">
      <c r="A23" s="10" t="s">
        <v>11</v>
      </c>
      <c r="B23" s="9">
        <v>1558000</v>
      </c>
    </row>
    <row r="24" spans="1:2" ht="12.75">
      <c r="A24" s="11"/>
      <c r="B24" s="9"/>
    </row>
    <row r="25" spans="1:2" ht="12.75" hidden="1">
      <c r="A25" s="11" t="s">
        <v>12</v>
      </c>
      <c r="B25" s="9">
        <f>+B23-B21</f>
        <v>0</v>
      </c>
    </row>
    <row r="26" spans="1:2" ht="12.75" hidden="1">
      <c r="A26" s="11"/>
      <c r="B26" s="9"/>
    </row>
    <row r="27" spans="1:2" ht="12.75">
      <c r="A27" s="11" t="s">
        <v>13</v>
      </c>
      <c r="B27" s="9">
        <f>+B15+B21</f>
        <v>27762000</v>
      </c>
    </row>
    <row r="28" spans="1:2" ht="12.75">
      <c r="A28" s="11" t="s">
        <v>14</v>
      </c>
      <c r="B28" s="9">
        <f>+B17+B23</f>
        <v>27762000</v>
      </c>
    </row>
    <row r="29" spans="1:2" ht="12.75">
      <c r="A29" s="11"/>
      <c r="B29" s="9"/>
    </row>
    <row r="30" spans="1:2" ht="12.75">
      <c r="A30" s="10" t="s">
        <v>15</v>
      </c>
      <c r="B30" s="9"/>
    </row>
    <row r="31" spans="1:2" ht="12.75">
      <c r="A31" s="10" t="s">
        <v>16</v>
      </c>
      <c r="B31" s="9">
        <f>B19-B25</f>
        <v>0</v>
      </c>
    </row>
    <row r="32" spans="1:2" ht="12.75">
      <c r="A32" s="11"/>
      <c r="B32" s="9"/>
    </row>
    <row r="33" spans="1:2" ht="12.75">
      <c r="A33" s="11" t="s">
        <v>17</v>
      </c>
      <c r="B33" s="9">
        <v>0</v>
      </c>
    </row>
    <row r="34" spans="1:2" ht="12.75">
      <c r="A34" s="11"/>
      <c r="B34" s="9"/>
    </row>
    <row r="35" spans="1:2" ht="12.75">
      <c r="A35" s="11" t="s">
        <v>18</v>
      </c>
      <c r="B35" s="9"/>
    </row>
    <row r="36" spans="1:2" ht="12.75">
      <c r="A36" s="11"/>
      <c r="B36" s="9"/>
    </row>
    <row r="37" spans="1:2" ht="12.75">
      <c r="A37" s="11" t="s">
        <v>19</v>
      </c>
      <c r="B37" s="9">
        <f>B31+B33-B35</f>
        <v>0</v>
      </c>
    </row>
    <row r="38" spans="1:2" ht="12.75">
      <c r="A38" s="11"/>
      <c r="B38" s="9"/>
    </row>
    <row r="39" spans="1:2" ht="12.75">
      <c r="A39" s="11" t="s">
        <v>20</v>
      </c>
      <c r="B39" s="9">
        <f>B41</f>
        <v>0</v>
      </c>
    </row>
    <row r="40" spans="1:2" ht="12.75">
      <c r="A40" s="12" t="s">
        <v>21</v>
      </c>
      <c r="B40" s="9"/>
    </row>
    <row r="41" spans="1:2" ht="12.75">
      <c r="A41" s="12" t="s">
        <v>22</v>
      </c>
      <c r="B41" s="9"/>
    </row>
    <row r="42" spans="1:2" ht="12.75" hidden="1">
      <c r="A42" s="12" t="s">
        <v>23</v>
      </c>
      <c r="B42" s="9"/>
    </row>
    <row r="43" spans="1:2" ht="12.75">
      <c r="A43" s="11"/>
      <c r="B43" s="9"/>
    </row>
    <row r="44" spans="1:2" ht="12.75">
      <c r="A44" s="11" t="s">
        <v>24</v>
      </c>
      <c r="B44" s="9">
        <f>B46</f>
        <v>0</v>
      </c>
    </row>
    <row r="45" spans="1:2" ht="12.75">
      <c r="A45" s="11" t="s">
        <v>25</v>
      </c>
      <c r="B45" s="9"/>
    </row>
    <row r="46" spans="1:2" ht="12.75">
      <c r="A46" s="12" t="s">
        <v>26</v>
      </c>
      <c r="B46" s="9"/>
    </row>
    <row r="47" spans="1:2" ht="12.75">
      <c r="A47" s="11"/>
      <c r="B47" s="16"/>
    </row>
    <row r="48" spans="1:2" ht="12.75">
      <c r="A48" s="11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spans="1:2" ht="12.75">
      <c r="A56" s="15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6"/>
    </row>
    <row r="70" spans="1:2" ht="12.75">
      <c r="A70" s="15"/>
      <c r="B70" s="16"/>
    </row>
    <row r="71" spans="1:2" ht="12.75">
      <c r="A71" s="15"/>
      <c r="B71" s="16"/>
    </row>
    <row r="72" spans="1:2" ht="12.75">
      <c r="A72" s="15"/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</sheetData>
  <mergeCells count="1">
    <mergeCell ref="A10:B10"/>
  </mergeCells>
  <printOptions/>
  <pageMargins left="1.6097222222222223" right="0.3298611111111111" top="2.0298611111111113" bottom="0.9840277777777778" header="0.5118055555555556" footer="0.5118055555555556"/>
  <pageSetup fitToHeight="1" fitToWidth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45"/>
  <sheetViews>
    <sheetView showGridLines="0" showZeros="0" zoomScale="75" zoomScaleNormal="75" workbookViewId="0" topLeftCell="B2">
      <selection activeCell="E45" sqref="E45"/>
    </sheetView>
  </sheetViews>
  <sheetFormatPr defaultColWidth="11.421875" defaultRowHeight="12.75"/>
  <cols>
    <col min="1" max="3" width="16.7109375" style="1" customWidth="1"/>
    <col min="4" max="4" width="40.421875" style="1" customWidth="1"/>
    <col min="5" max="5" width="26.8515625" style="1" customWidth="1"/>
    <col min="6" max="16384" width="11.57421875" style="1" customWidth="1"/>
  </cols>
  <sheetData>
    <row r="6" spans="1:4" ht="12.75">
      <c r="A6" s="68"/>
      <c r="B6" s="68"/>
      <c r="C6" s="68"/>
      <c r="D6" s="1" t="s">
        <v>174</v>
      </c>
    </row>
    <row r="7" spans="1:4" ht="12.75">
      <c r="A7" s="68"/>
      <c r="B7" s="68"/>
      <c r="C7" s="68"/>
      <c r="D7" s="1" t="s">
        <v>175</v>
      </c>
    </row>
    <row r="8" spans="1:3" ht="12.75">
      <c r="A8" s="68"/>
      <c r="B8" s="68"/>
      <c r="C8" s="68"/>
    </row>
    <row r="9" spans="1:5" ht="12.75">
      <c r="A9" s="68"/>
      <c r="B9" s="68"/>
      <c r="C9" s="68"/>
      <c r="D9" s="68"/>
      <c r="E9" s="68"/>
    </row>
    <row r="10" spans="1:5" ht="12.75">
      <c r="A10" s="68"/>
      <c r="B10" s="68"/>
      <c r="C10" s="68"/>
      <c r="D10" s="68"/>
      <c r="E10" s="68"/>
    </row>
    <row r="11" spans="1:5" ht="12.75">
      <c r="A11" s="238" t="s">
        <v>56</v>
      </c>
      <c r="B11" s="238"/>
      <c r="C11" s="238"/>
      <c r="D11" s="238"/>
      <c r="E11" s="238"/>
    </row>
    <row r="12" spans="1:5" ht="12.75">
      <c r="A12" s="238" t="s">
        <v>155</v>
      </c>
      <c r="B12" s="238"/>
      <c r="C12" s="238"/>
      <c r="D12" s="238"/>
      <c r="E12" s="238"/>
    </row>
    <row r="13" spans="1:5" ht="12.75">
      <c r="A13" s="163"/>
      <c r="B13" s="163"/>
      <c r="C13" s="163"/>
      <c r="D13" s="163"/>
      <c r="E13" s="163"/>
    </row>
    <row r="14" spans="1:5" ht="12.75">
      <c r="A14" s="164" t="s">
        <v>176</v>
      </c>
      <c r="B14" s="164"/>
      <c r="C14" s="164"/>
      <c r="D14" s="164"/>
      <c r="E14" s="164"/>
    </row>
    <row r="15" spans="1:2" ht="12.75">
      <c r="A15" s="17"/>
      <c r="B15" s="17"/>
    </row>
    <row r="16" ht="15" customHeight="1"/>
    <row r="18" spans="1:5" ht="15" customHeight="1">
      <c r="A18" s="165"/>
      <c r="B18" s="165"/>
      <c r="C18" s="165"/>
      <c r="D18" s="165"/>
      <c r="E18" s="165"/>
    </row>
    <row r="19" spans="1:5" ht="12.75">
      <c r="A19" s="166" t="s">
        <v>158</v>
      </c>
      <c r="B19" s="166" t="s">
        <v>159</v>
      </c>
      <c r="C19" s="166" t="s">
        <v>160</v>
      </c>
      <c r="D19" s="166" t="s">
        <v>5</v>
      </c>
      <c r="E19" s="166" t="s">
        <v>161</v>
      </c>
    </row>
    <row r="20" spans="1:5" ht="12.75">
      <c r="A20" s="167"/>
      <c r="B20" s="167"/>
      <c r="C20" s="167"/>
      <c r="D20" s="167"/>
      <c r="E20" s="167"/>
    </row>
    <row r="21" spans="1:5" ht="12.75">
      <c r="A21" s="168"/>
      <c r="B21" s="169"/>
      <c r="C21" s="169"/>
      <c r="D21" s="170"/>
      <c r="E21" s="165"/>
    </row>
    <row r="22" spans="1:5" ht="12.75">
      <c r="A22" s="171">
        <v>3</v>
      </c>
      <c r="B22" s="172"/>
      <c r="C22" s="172"/>
      <c r="D22" s="173" t="s">
        <v>177</v>
      </c>
      <c r="E22" s="182">
        <f>E23</f>
        <v>1448000</v>
      </c>
    </row>
    <row r="23" spans="1:5" ht="12.75">
      <c r="A23" s="171"/>
      <c r="B23" s="172">
        <v>4</v>
      </c>
      <c r="C23" s="172"/>
      <c r="D23" s="175" t="s">
        <v>178</v>
      </c>
      <c r="E23" s="182">
        <v>1448000</v>
      </c>
    </row>
    <row r="24" spans="1:5" ht="12.75">
      <c r="A24" s="171"/>
      <c r="B24" s="172"/>
      <c r="C24" s="172">
        <v>5</v>
      </c>
      <c r="D24" s="175" t="s">
        <v>179</v>
      </c>
      <c r="E24" s="182">
        <v>1448000</v>
      </c>
    </row>
    <row r="25" spans="1:5" ht="12.75">
      <c r="A25" s="171"/>
      <c r="B25" s="172"/>
      <c r="C25" s="172"/>
      <c r="D25" s="175"/>
      <c r="E25" s="182"/>
    </row>
    <row r="26" spans="1:5" ht="12.75">
      <c r="A26" s="176"/>
      <c r="B26" s="15"/>
      <c r="C26" s="15"/>
      <c r="D26" s="173"/>
      <c r="E26" s="178"/>
    </row>
    <row r="27" spans="1:5" ht="12.75">
      <c r="A27" s="171">
        <v>4</v>
      </c>
      <c r="B27" s="172"/>
      <c r="C27" s="172"/>
      <c r="D27" s="173" t="s">
        <v>164</v>
      </c>
      <c r="E27" s="182">
        <f>E28</f>
        <v>22322500</v>
      </c>
    </row>
    <row r="28" spans="1:5" ht="12.75">
      <c r="A28" s="171"/>
      <c r="B28" s="172">
        <v>3</v>
      </c>
      <c r="C28" s="172"/>
      <c r="D28" s="175" t="s">
        <v>180</v>
      </c>
      <c r="E28" s="182">
        <v>22322500</v>
      </c>
    </row>
    <row r="29" spans="1:5" ht="12.75">
      <c r="A29" s="171"/>
      <c r="B29" s="172"/>
      <c r="C29" s="172"/>
      <c r="D29" s="175"/>
      <c r="E29" s="182"/>
    </row>
    <row r="30" spans="1:5" ht="12.75">
      <c r="A30" s="171"/>
      <c r="B30" s="172"/>
      <c r="C30" s="172"/>
      <c r="D30" s="173"/>
      <c r="E30" s="183"/>
    </row>
    <row r="31" spans="1:5" ht="12.75" hidden="1">
      <c r="A31" s="171">
        <v>3</v>
      </c>
      <c r="B31" s="172"/>
      <c r="C31" s="172"/>
      <c r="D31" s="184" t="s">
        <v>172</v>
      </c>
      <c r="E31" s="185">
        <f>+E32</f>
        <v>0</v>
      </c>
    </row>
    <row r="32" spans="1:5" ht="12.75" hidden="1">
      <c r="A32" s="171"/>
      <c r="B32" s="172">
        <v>2</v>
      </c>
      <c r="C32" s="172"/>
      <c r="D32" s="173" t="s">
        <v>181</v>
      </c>
      <c r="E32" s="182"/>
    </row>
    <row r="33" spans="1:5" ht="12.75" hidden="1">
      <c r="A33" s="171"/>
      <c r="B33" s="172"/>
      <c r="C33" s="172"/>
      <c r="D33" s="173" t="s">
        <v>167</v>
      </c>
      <c r="E33" s="186"/>
    </row>
    <row r="34" spans="1:5" ht="12.75" hidden="1">
      <c r="A34" s="176"/>
      <c r="B34" s="15"/>
      <c r="C34" s="15"/>
      <c r="D34" s="173"/>
      <c r="E34" s="187">
        <f>+E35</f>
        <v>0</v>
      </c>
    </row>
    <row r="35" spans="1:5" ht="12.75" hidden="1">
      <c r="A35" s="176"/>
      <c r="B35" s="15"/>
      <c r="C35" s="15"/>
      <c r="D35" s="173"/>
      <c r="E35" s="182"/>
    </row>
    <row r="36" spans="1:5" ht="12.75" hidden="1">
      <c r="A36" s="171"/>
      <c r="B36" s="172"/>
      <c r="C36" s="172"/>
      <c r="D36" s="173"/>
      <c r="E36" s="182"/>
    </row>
    <row r="37" spans="1:5" ht="12.75" hidden="1">
      <c r="A37" s="176"/>
      <c r="B37" s="15"/>
      <c r="C37" s="15"/>
      <c r="D37" s="173"/>
      <c r="E37" s="182"/>
    </row>
    <row r="38" spans="1:5" ht="12.75" hidden="1">
      <c r="A38" s="176"/>
      <c r="B38" s="15"/>
      <c r="C38" s="15"/>
      <c r="D38" s="173"/>
      <c r="E38" s="182"/>
    </row>
    <row r="39" spans="1:5" ht="12.75">
      <c r="A39" s="176"/>
      <c r="B39" s="15"/>
      <c r="C39" s="15"/>
      <c r="D39" s="173"/>
      <c r="E39" s="182"/>
    </row>
    <row r="40" spans="1:5" ht="12.75">
      <c r="A40" s="176"/>
      <c r="B40" s="15"/>
      <c r="C40" s="15"/>
      <c r="D40" s="173"/>
      <c r="E40" s="182"/>
    </row>
    <row r="41" spans="1:5" ht="12.75">
      <c r="A41" s="176"/>
      <c r="B41" s="15"/>
      <c r="C41" s="15"/>
      <c r="D41" s="173" t="s">
        <v>74</v>
      </c>
      <c r="E41" s="182">
        <f>+E22+E27</f>
        <v>23770500</v>
      </c>
    </row>
    <row r="42" spans="1:5" ht="12.75">
      <c r="A42" s="176"/>
      <c r="B42" s="15"/>
      <c r="C42" s="15"/>
      <c r="D42" s="173"/>
      <c r="E42" s="188"/>
    </row>
    <row r="43" spans="1:5" ht="12.75">
      <c r="A43" s="179"/>
      <c r="B43" s="180"/>
      <c r="C43" s="180"/>
      <c r="D43" s="181"/>
      <c r="E43" s="167"/>
    </row>
    <row r="45" ht="12.75">
      <c r="A45" s="147" t="s">
        <v>132</v>
      </c>
    </row>
  </sheetData>
  <mergeCells count="2">
    <mergeCell ref="A11:E11"/>
    <mergeCell ref="A12:E12"/>
  </mergeCells>
  <printOptions/>
  <pageMargins left="1.0597222222222222" right="0.7479166666666667" top="1.3798611111111112" bottom="0.9840277777777778" header="0.5118055555555556" footer="0.5118055555555556"/>
  <pageSetup fitToHeight="1" fitToWidth="1" horizontalDpi="300" verticalDpi="3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showGridLines="0" showZeros="0" zoomScale="75" zoomScaleNormal="75" workbookViewId="0" topLeftCell="B5">
      <selection activeCell="E36" sqref="E36"/>
    </sheetView>
  </sheetViews>
  <sheetFormatPr defaultColWidth="11.421875" defaultRowHeight="12.75"/>
  <cols>
    <col min="1" max="3" width="16.7109375" style="1" customWidth="1"/>
    <col min="4" max="4" width="37.28125" style="1" customWidth="1"/>
    <col min="5" max="5" width="26.7109375" style="1" customWidth="1"/>
    <col min="6" max="16384" width="11.57421875" style="1" customWidth="1"/>
  </cols>
  <sheetData>
    <row r="3" spans="1:5" ht="12.75">
      <c r="A3" s="68"/>
      <c r="B3" s="68"/>
      <c r="C3" s="68"/>
      <c r="E3" s="68"/>
    </row>
    <row r="4" spans="1:5" ht="12.75">
      <c r="A4" s="68"/>
      <c r="B4" s="68"/>
      <c r="C4" s="68"/>
      <c r="E4" s="68"/>
    </row>
    <row r="5" spans="1:5" ht="12.75">
      <c r="A5" s="68"/>
      <c r="B5" s="68"/>
      <c r="C5" s="68"/>
      <c r="E5" s="68"/>
    </row>
    <row r="6" spans="1:5" ht="12.75">
      <c r="A6" s="68"/>
      <c r="B6" s="68"/>
      <c r="C6" s="68"/>
      <c r="E6" s="68"/>
    </row>
    <row r="7" spans="1:5" ht="12.75">
      <c r="A7" s="68"/>
      <c r="B7" s="68"/>
      <c r="C7" s="68"/>
      <c r="E7" s="68"/>
    </row>
    <row r="8" spans="1:5" ht="12.75">
      <c r="A8" s="68"/>
      <c r="B8" s="68"/>
      <c r="C8" s="68"/>
      <c r="D8" s="2" t="s">
        <v>168</v>
      </c>
      <c r="E8" s="2"/>
    </row>
    <row r="9" spans="1:4" ht="12.75">
      <c r="A9" s="68"/>
      <c r="B9" s="68"/>
      <c r="C9" s="68"/>
      <c r="D9" s="1" t="s">
        <v>169</v>
      </c>
    </row>
    <row r="10" spans="1:3" ht="12.75">
      <c r="A10" s="68"/>
      <c r="B10" s="68"/>
      <c r="C10" s="68"/>
    </row>
    <row r="11" spans="1:5" ht="12.75">
      <c r="A11" s="68"/>
      <c r="B11" s="68"/>
      <c r="C11" s="68"/>
      <c r="D11" s="68"/>
      <c r="E11" s="68"/>
    </row>
    <row r="12" spans="1:5" ht="12.75">
      <c r="A12" s="68"/>
      <c r="B12" s="68"/>
      <c r="C12" s="68"/>
      <c r="D12" s="68"/>
      <c r="E12" s="68"/>
    </row>
    <row r="13" spans="1:5" ht="12.75">
      <c r="A13" s="238" t="s">
        <v>56</v>
      </c>
      <c r="B13" s="238"/>
      <c r="C13" s="238"/>
      <c r="D13" s="238"/>
      <c r="E13" s="238"/>
    </row>
    <row r="14" spans="1:5" ht="12.75">
      <c r="A14" s="238" t="s">
        <v>155</v>
      </c>
      <c r="B14" s="238"/>
      <c r="C14" s="238"/>
      <c r="D14" s="238"/>
      <c r="E14" s="238"/>
    </row>
    <row r="15" spans="1:5" ht="12.75">
      <c r="A15" s="163"/>
      <c r="B15" s="163"/>
      <c r="C15" s="163"/>
      <c r="D15" s="163"/>
      <c r="E15" s="163"/>
    </row>
    <row r="16" spans="1:5" ht="12.75">
      <c r="A16" s="164" t="s">
        <v>156</v>
      </c>
      <c r="B16" s="164" t="s">
        <v>182</v>
      </c>
      <c r="C16" s="164"/>
      <c r="D16" s="164"/>
      <c r="E16" s="164"/>
    </row>
    <row r="17" spans="1:2" ht="12.75">
      <c r="A17" s="17"/>
      <c r="B17" s="17"/>
    </row>
    <row r="18" spans="1:2" ht="12.75">
      <c r="A18" s="17"/>
      <c r="B18" s="17"/>
    </row>
    <row r="19" ht="18.75" customHeight="1"/>
    <row r="20" spans="1:5" ht="15" customHeight="1">
      <c r="A20" s="165"/>
      <c r="B20" s="165"/>
      <c r="C20" s="165"/>
      <c r="D20" s="165"/>
      <c r="E20" s="165"/>
    </row>
    <row r="21" spans="1:5" ht="12.75">
      <c r="A21" s="166" t="s">
        <v>158</v>
      </c>
      <c r="B21" s="166" t="s">
        <v>159</v>
      </c>
      <c r="C21" s="166" t="s">
        <v>160</v>
      </c>
      <c r="D21" s="166" t="s">
        <v>5</v>
      </c>
      <c r="E21" s="166" t="s">
        <v>161</v>
      </c>
    </row>
    <row r="22" spans="1:5" ht="12.75">
      <c r="A22" s="167"/>
      <c r="B22" s="167"/>
      <c r="C22" s="167"/>
      <c r="D22" s="167"/>
      <c r="E22" s="167"/>
    </row>
    <row r="23" spans="1:5" ht="12.75">
      <c r="A23" s="168"/>
      <c r="B23" s="169"/>
      <c r="C23" s="169"/>
      <c r="D23" s="170"/>
      <c r="E23" s="165"/>
    </row>
    <row r="24" spans="1:6" ht="17.25">
      <c r="A24" s="171">
        <v>3</v>
      </c>
      <c r="B24" s="172"/>
      <c r="C24" s="172"/>
      <c r="D24" s="173" t="s">
        <v>172</v>
      </c>
      <c r="E24" s="174">
        <f>+E25</f>
        <v>530381000</v>
      </c>
      <c r="F24" s="189"/>
    </row>
    <row r="25" spans="1:6" ht="17.25">
      <c r="A25" s="171"/>
      <c r="B25" s="172">
        <v>8</v>
      </c>
      <c r="C25" s="172"/>
      <c r="D25" s="175" t="s">
        <v>183</v>
      </c>
      <c r="E25" s="174">
        <v>530381000</v>
      </c>
      <c r="F25" s="189"/>
    </row>
    <row r="26" spans="1:5" ht="12.75">
      <c r="A26" s="171"/>
      <c r="B26" s="172"/>
      <c r="C26" s="172"/>
      <c r="D26" s="173"/>
      <c r="E26" s="174"/>
    </row>
    <row r="27" spans="1:5" ht="12.75">
      <c r="A27" s="171"/>
      <c r="B27" s="172"/>
      <c r="C27" s="15"/>
      <c r="D27" s="184"/>
      <c r="E27" s="190"/>
    </row>
    <row r="28" spans="1:5" ht="12.75">
      <c r="A28" s="171"/>
      <c r="B28" s="172"/>
      <c r="C28" s="15"/>
      <c r="D28" s="173" t="s">
        <v>167</v>
      </c>
      <c r="E28" s="174">
        <v>7000000</v>
      </c>
    </row>
    <row r="29" spans="1:5" ht="12.75">
      <c r="A29" s="176"/>
      <c r="B29" s="15"/>
      <c r="C29" s="15"/>
      <c r="D29" s="173"/>
      <c r="E29" s="174"/>
    </row>
    <row r="30" spans="1:5" ht="12.75">
      <c r="A30" s="176"/>
      <c r="B30" s="15"/>
      <c r="C30" s="15"/>
      <c r="D30" s="173"/>
      <c r="E30" s="174"/>
    </row>
    <row r="31" spans="1:5" ht="12.75">
      <c r="A31" s="176"/>
      <c r="B31" s="15"/>
      <c r="C31" s="15"/>
      <c r="D31" s="173"/>
      <c r="E31" s="174"/>
    </row>
    <row r="32" spans="1:5" ht="12.75">
      <c r="A32" s="176"/>
      <c r="B32" s="15"/>
      <c r="C32" s="15"/>
      <c r="D32" s="173" t="s">
        <v>74</v>
      </c>
      <c r="E32" s="174">
        <f>+E24+E28</f>
        <v>537381000</v>
      </c>
    </row>
    <row r="33" spans="1:5" ht="12.75">
      <c r="A33" s="176"/>
      <c r="B33" s="15"/>
      <c r="C33" s="15"/>
      <c r="D33" s="173"/>
      <c r="E33" s="177"/>
    </row>
    <row r="34" spans="1:5" ht="12.75">
      <c r="A34" s="179"/>
      <c r="B34" s="180"/>
      <c r="C34" s="180"/>
      <c r="D34" s="181"/>
      <c r="E34" s="167"/>
    </row>
    <row r="35" spans="1:5" ht="12.75">
      <c r="A35" s="15"/>
      <c r="B35" s="15"/>
      <c r="C35" s="15"/>
      <c r="D35" s="15"/>
      <c r="E35" s="15"/>
    </row>
    <row r="36" ht="12.75">
      <c r="A36" s="147" t="s">
        <v>105</v>
      </c>
    </row>
  </sheetData>
  <mergeCells count="2">
    <mergeCell ref="A13:E13"/>
    <mergeCell ref="A14:E1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showGridLines="0" showZeros="0" zoomScale="75" zoomScaleNormal="75" workbookViewId="0" topLeftCell="C11">
      <selection activeCell="F36" sqref="F36"/>
    </sheetView>
  </sheetViews>
  <sheetFormatPr defaultColWidth="11.421875" defaultRowHeight="12.75"/>
  <cols>
    <col min="1" max="3" width="16.7109375" style="1" customWidth="1"/>
    <col min="4" max="4" width="47.140625" style="1" customWidth="1"/>
    <col min="5" max="5" width="27.7109375" style="1" customWidth="1"/>
    <col min="6" max="16384" width="11.57421875" style="1" customWidth="1"/>
  </cols>
  <sheetData>
    <row r="3" spans="1:5" ht="12.75">
      <c r="A3" s="68"/>
      <c r="B3" s="68"/>
      <c r="C3" s="68"/>
      <c r="E3" s="68"/>
    </row>
    <row r="4" spans="1:5" ht="12.75">
      <c r="A4" s="68"/>
      <c r="B4" s="68"/>
      <c r="C4" s="68"/>
      <c r="E4" s="68"/>
    </row>
    <row r="5" spans="1:5" ht="12.75">
      <c r="A5" s="68"/>
      <c r="B5" s="68"/>
      <c r="C5" s="68"/>
      <c r="E5" s="68"/>
    </row>
    <row r="6" spans="1:5" ht="12.75">
      <c r="A6" s="68"/>
      <c r="B6" s="68"/>
      <c r="C6" s="68"/>
      <c r="D6" s="68" t="s">
        <v>184</v>
      </c>
      <c r="E6" s="68"/>
    </row>
    <row r="7" spans="1:4" ht="12.75">
      <c r="A7" s="68"/>
      <c r="B7" s="68"/>
      <c r="C7" s="68"/>
      <c r="D7" s="1" t="s">
        <v>185</v>
      </c>
    </row>
    <row r="8" spans="1:3" ht="12.75">
      <c r="A8" s="68"/>
      <c r="B8" s="68"/>
      <c r="C8" s="68"/>
    </row>
    <row r="9" spans="1:5" ht="12.75">
      <c r="A9" s="68"/>
      <c r="B9" s="68"/>
      <c r="C9" s="68"/>
      <c r="D9" s="68"/>
      <c r="E9" s="68"/>
    </row>
    <row r="10" spans="1:6" ht="12.75">
      <c r="A10" s="68"/>
      <c r="B10" s="68"/>
      <c r="C10" s="68"/>
      <c r="D10" s="68"/>
      <c r="F10" s="68"/>
    </row>
    <row r="11" spans="1:5" ht="12.75">
      <c r="A11" s="238" t="s">
        <v>56</v>
      </c>
      <c r="B11" s="238"/>
      <c r="C11" s="238"/>
      <c r="D11" s="238"/>
      <c r="E11" s="238"/>
    </row>
    <row r="12" spans="1:5" ht="12.75">
      <c r="A12" s="238" t="s">
        <v>155</v>
      </c>
      <c r="B12" s="238"/>
      <c r="C12" s="238"/>
      <c r="D12" s="238"/>
      <c r="E12" s="238"/>
    </row>
    <row r="13" spans="1:5" ht="12.75">
      <c r="A13" s="163"/>
      <c r="B13" s="163"/>
      <c r="C13" s="163"/>
      <c r="D13" s="163"/>
      <c r="E13" s="163"/>
    </row>
    <row r="14" spans="1:5" ht="12.75">
      <c r="A14" s="164" t="s">
        <v>186</v>
      </c>
      <c r="B14" s="164" t="s">
        <v>187</v>
      </c>
      <c r="C14" s="164"/>
      <c r="D14" s="164"/>
      <c r="E14" s="164"/>
    </row>
    <row r="15" spans="1:2" ht="12.75">
      <c r="A15" s="17"/>
      <c r="B15" s="17"/>
    </row>
    <row r="16" ht="15" customHeight="1"/>
    <row r="17" spans="1:5" ht="15" customHeight="1">
      <c r="A17" s="165"/>
      <c r="B17" s="165"/>
      <c r="C17" s="165"/>
      <c r="D17" s="165"/>
      <c r="E17" s="165"/>
    </row>
    <row r="18" spans="1:5" ht="12.75">
      <c r="A18" s="166" t="s">
        <v>158</v>
      </c>
      <c r="B18" s="166" t="s">
        <v>159</v>
      </c>
      <c r="C18" s="166" t="s">
        <v>160</v>
      </c>
      <c r="D18" s="166" t="s">
        <v>5</v>
      </c>
      <c r="E18" s="166" t="s">
        <v>161</v>
      </c>
    </row>
    <row r="19" spans="1:5" ht="12.75">
      <c r="A19" s="167"/>
      <c r="B19" s="167"/>
      <c r="C19" s="167"/>
      <c r="D19" s="167"/>
      <c r="E19" s="167"/>
    </row>
    <row r="20" spans="1:5" ht="12.75">
      <c r="A20" s="168"/>
      <c r="B20" s="169"/>
      <c r="C20" s="169"/>
      <c r="D20" s="170"/>
      <c r="E20" s="165"/>
    </row>
    <row r="21" spans="1:5" ht="12.75">
      <c r="A21" s="171">
        <v>4</v>
      </c>
      <c r="B21" s="172"/>
      <c r="C21" s="172"/>
      <c r="D21" s="173" t="s">
        <v>188</v>
      </c>
      <c r="E21" s="174">
        <f>+E22</f>
        <v>15282000</v>
      </c>
    </row>
    <row r="22" spans="1:5" ht="12.75">
      <c r="A22" s="171"/>
      <c r="B22" s="172">
        <v>8</v>
      </c>
      <c r="C22" s="172"/>
      <c r="D22" s="175" t="s">
        <v>189</v>
      </c>
      <c r="E22" s="174">
        <v>15282000</v>
      </c>
    </row>
    <row r="23" spans="1:5" ht="12.75">
      <c r="A23" s="171"/>
      <c r="B23" s="172"/>
      <c r="C23" s="172"/>
      <c r="D23" s="173"/>
      <c r="E23" s="174"/>
    </row>
    <row r="24" spans="1:5" ht="12.75" hidden="1">
      <c r="A24" s="171"/>
      <c r="B24" s="172"/>
      <c r="C24" s="172"/>
      <c r="D24" s="173"/>
      <c r="E24" s="174"/>
    </row>
    <row r="25" spans="1:5" ht="12.75" hidden="1">
      <c r="A25" s="176"/>
      <c r="B25" s="15"/>
      <c r="C25" s="15"/>
      <c r="D25" s="173"/>
      <c r="E25" s="174"/>
    </row>
    <row r="26" spans="1:5" ht="12.75" hidden="1">
      <c r="A26" s="171"/>
      <c r="B26" s="172"/>
      <c r="C26" s="15"/>
      <c r="D26" s="184"/>
      <c r="E26" s="190"/>
    </row>
    <row r="27" spans="1:5" ht="12.75" hidden="1">
      <c r="A27" s="171"/>
      <c r="B27" s="172"/>
      <c r="C27" s="15"/>
      <c r="D27" s="173"/>
      <c r="E27" s="174"/>
    </row>
    <row r="28" spans="1:5" ht="12.75" hidden="1">
      <c r="A28" s="176"/>
      <c r="B28" s="15"/>
      <c r="C28" s="15"/>
      <c r="D28" s="173"/>
      <c r="E28" s="174"/>
    </row>
    <row r="29" spans="1:5" ht="12.75" hidden="1">
      <c r="A29" s="176"/>
      <c r="B29" s="15"/>
      <c r="C29" s="15"/>
      <c r="D29" s="184"/>
      <c r="E29" s="190"/>
    </row>
    <row r="30" spans="1:5" ht="12.75">
      <c r="A30" s="176"/>
      <c r="B30" s="15"/>
      <c r="C30" s="15"/>
      <c r="D30" s="173"/>
      <c r="E30" s="174"/>
    </row>
    <row r="31" spans="1:5" ht="12.75">
      <c r="A31" s="176"/>
      <c r="B31" s="15"/>
      <c r="C31" s="15"/>
      <c r="D31" s="173"/>
      <c r="E31" s="174"/>
    </row>
    <row r="32" spans="1:5" ht="12.75">
      <c r="A32" s="176"/>
      <c r="B32" s="15"/>
      <c r="C32" s="15"/>
      <c r="D32" s="173" t="s">
        <v>74</v>
      </c>
      <c r="E32" s="174">
        <f>E21</f>
        <v>15282000</v>
      </c>
    </row>
    <row r="33" spans="1:5" ht="12.75">
      <c r="A33" s="176"/>
      <c r="B33" s="15"/>
      <c r="C33" s="15"/>
      <c r="D33" s="173"/>
      <c r="E33" s="177"/>
    </row>
    <row r="34" spans="1:5" ht="12.75">
      <c r="A34" s="179"/>
      <c r="B34" s="180"/>
      <c r="C34" s="180"/>
      <c r="D34" s="181"/>
      <c r="E34" s="167"/>
    </row>
    <row r="36" ht="12.75">
      <c r="A36" s="68" t="s">
        <v>105</v>
      </c>
    </row>
  </sheetData>
  <mergeCells count="2">
    <mergeCell ref="A11:E11"/>
    <mergeCell ref="A12:E12"/>
  </mergeCells>
  <printOptions/>
  <pageMargins left="1.1812500000000001" right="0.7479166666666667" top="2.086805555555556" bottom="0.9840277777777778" header="0.5118055555555556" footer="0.5118055555555556"/>
  <pageSetup fitToHeight="1" fitToWidth="1"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showGridLines="0" showZeros="0" zoomScale="75" zoomScaleNormal="75" workbookViewId="0" topLeftCell="A17">
      <selection activeCell="A45" sqref="A45"/>
    </sheetView>
  </sheetViews>
  <sheetFormatPr defaultColWidth="11.421875" defaultRowHeight="12.75"/>
  <cols>
    <col min="1" max="1" width="41.7109375" style="112" customWidth="1"/>
    <col min="2" max="2" width="26.57421875" style="1" customWidth="1"/>
    <col min="3" max="3" width="26.28125" style="1" customWidth="1"/>
    <col min="4" max="4" width="26.421875" style="1" customWidth="1"/>
    <col min="5" max="5" width="26.28125" style="1" customWidth="1"/>
    <col min="6" max="16384" width="11.57421875" style="1" customWidth="1"/>
  </cols>
  <sheetData>
    <row r="2" ht="12.75">
      <c r="D2" t="s">
        <v>112</v>
      </c>
    </row>
    <row r="3" ht="12.75">
      <c r="D3" t="s">
        <v>190</v>
      </c>
    </row>
    <row r="4" spans="1:5" ht="12.75">
      <c r="A4" s="191"/>
      <c r="B4" s="192"/>
      <c r="C4"/>
      <c r="D4"/>
      <c r="E4"/>
    </row>
    <row r="5" ht="12.75">
      <c r="D5" s="69"/>
    </row>
    <row r="6" spans="1:5" ht="18" customHeight="1">
      <c r="A6" s="231" t="s">
        <v>56</v>
      </c>
      <c r="B6" s="231"/>
      <c r="C6" s="231"/>
      <c r="D6" s="231"/>
      <c r="E6" s="231"/>
    </row>
    <row r="7" spans="1:5" ht="38.25" customHeight="1">
      <c r="A7" s="239" t="s">
        <v>191</v>
      </c>
      <c r="B7" s="239"/>
      <c r="C7" s="239"/>
      <c r="D7" s="239"/>
      <c r="E7" s="239"/>
    </row>
    <row r="8" spans="1:5" ht="12.75" customHeight="1">
      <c r="A8" s="193"/>
      <c r="B8" s="193"/>
      <c r="C8" s="193"/>
      <c r="D8" s="193"/>
      <c r="E8" s="193"/>
    </row>
    <row r="9" spans="1:5" ht="28.5" customHeight="1">
      <c r="A9" s="71" t="s">
        <v>192</v>
      </c>
      <c r="B9" s="72"/>
      <c r="C9" s="72"/>
      <c r="D9" s="72"/>
      <c r="E9" s="70"/>
    </row>
    <row r="10" spans="1:5" ht="18" customHeight="1">
      <c r="A10" s="240"/>
      <c r="B10" s="240"/>
      <c r="C10" s="240"/>
      <c r="D10" s="240"/>
      <c r="E10" s="240"/>
    </row>
    <row r="11" spans="1:5" ht="18" customHeight="1">
      <c r="A11" s="239"/>
      <c r="B11" s="239"/>
      <c r="C11" s="239"/>
      <c r="D11" s="239"/>
      <c r="E11" s="239"/>
    </row>
    <row r="12" spans="1:5" ht="13.5">
      <c r="A12" s="194"/>
      <c r="B12" s="70"/>
      <c r="C12" s="70"/>
      <c r="D12" s="70"/>
      <c r="E12" s="70"/>
    </row>
    <row r="13" spans="1:5" s="120" customFormat="1" ht="48.75" customHeight="1">
      <c r="A13" s="195" t="s">
        <v>193</v>
      </c>
      <c r="B13" s="104" t="s">
        <v>79</v>
      </c>
      <c r="C13" s="74" t="s">
        <v>80</v>
      </c>
      <c r="D13" s="74" t="s">
        <v>81</v>
      </c>
      <c r="E13" s="108" t="s">
        <v>74</v>
      </c>
    </row>
    <row r="14" spans="1:5" ht="36.75" customHeight="1">
      <c r="A14" s="196" t="s">
        <v>194</v>
      </c>
      <c r="B14" s="197">
        <f>SUM(B15:B34)</f>
        <v>2971685000</v>
      </c>
      <c r="C14" s="197">
        <f>SUM(C15:C34)</f>
        <v>374115000</v>
      </c>
      <c r="D14" s="198">
        <f>SUM(D15:D34)</f>
        <v>0</v>
      </c>
      <c r="E14" s="199">
        <f aca="true" t="shared" si="0" ref="E14:E27">B14+C14+D14</f>
        <v>3345800000</v>
      </c>
    </row>
    <row r="15" spans="1:5" ht="12.75" customHeight="1" hidden="1">
      <c r="A15" s="200" t="s">
        <v>195</v>
      </c>
      <c r="B15" s="201"/>
      <c r="C15" s="201"/>
      <c r="D15" s="34"/>
      <c r="E15" s="34">
        <f t="shared" si="0"/>
        <v>0</v>
      </c>
    </row>
    <row r="16" spans="1:5" ht="12.75" customHeight="1" hidden="1">
      <c r="A16" s="200" t="s">
        <v>196</v>
      </c>
      <c r="B16" s="201"/>
      <c r="C16" s="201"/>
      <c r="D16" s="34"/>
      <c r="E16" s="34">
        <f t="shared" si="0"/>
        <v>0</v>
      </c>
    </row>
    <row r="17" spans="1:5" ht="32.25" customHeight="1">
      <c r="A17" s="200" t="s">
        <v>197</v>
      </c>
      <c r="B17" s="201">
        <v>189626000</v>
      </c>
      <c r="C17" s="201"/>
      <c r="D17" s="34"/>
      <c r="E17" s="34">
        <f t="shared" si="0"/>
        <v>189626000</v>
      </c>
    </row>
    <row r="18" spans="1:5" ht="32.25" customHeight="1">
      <c r="A18" s="200" t="s">
        <v>198</v>
      </c>
      <c r="B18" s="201"/>
      <c r="C18" s="201">
        <v>2200000</v>
      </c>
      <c r="D18" s="34"/>
      <c r="E18" s="34">
        <f t="shared" si="0"/>
        <v>2200000</v>
      </c>
    </row>
    <row r="19" spans="1:5" ht="32.25" customHeight="1">
      <c r="A19" s="200" t="s">
        <v>199</v>
      </c>
      <c r="B19" s="201"/>
      <c r="C19" s="201">
        <v>4495000</v>
      </c>
      <c r="D19" s="34"/>
      <c r="E19" s="34">
        <f t="shared" si="0"/>
        <v>4495000</v>
      </c>
    </row>
    <row r="20" spans="1:5" ht="12.75" customHeight="1" hidden="1">
      <c r="A20" s="200" t="s">
        <v>200</v>
      </c>
      <c r="B20" s="201"/>
      <c r="C20" s="201"/>
      <c r="D20" s="34"/>
      <c r="E20" s="34">
        <f t="shared" si="0"/>
        <v>0</v>
      </c>
    </row>
    <row r="21" spans="1:5" ht="32.25" customHeight="1">
      <c r="A21" s="200" t="s">
        <v>201</v>
      </c>
      <c r="B21" s="201">
        <v>648747000</v>
      </c>
      <c r="C21" s="201">
        <v>53163000</v>
      </c>
      <c r="D21" s="34"/>
      <c r="E21" s="34">
        <f t="shared" si="0"/>
        <v>701910000</v>
      </c>
    </row>
    <row r="22" spans="1:5" ht="12.75" customHeight="1" hidden="1">
      <c r="A22" s="200" t="s">
        <v>202</v>
      </c>
      <c r="B22" s="201"/>
      <c r="C22" s="201"/>
      <c r="D22" s="34"/>
      <c r="E22" s="34">
        <f t="shared" si="0"/>
        <v>0</v>
      </c>
    </row>
    <row r="23" spans="1:5" ht="12.75" customHeight="1" hidden="1">
      <c r="A23" s="200" t="s">
        <v>203</v>
      </c>
      <c r="B23" s="201"/>
      <c r="C23" s="201"/>
      <c r="D23" s="34"/>
      <c r="E23" s="34">
        <f t="shared" si="0"/>
        <v>0</v>
      </c>
    </row>
    <row r="24" spans="1:5" ht="32.25" customHeight="1">
      <c r="A24" s="200" t="s">
        <v>204</v>
      </c>
      <c r="B24" s="201">
        <v>545538000</v>
      </c>
      <c r="C24" s="201">
        <v>31943000</v>
      </c>
      <c r="D24" s="34"/>
      <c r="E24" s="34">
        <f t="shared" si="0"/>
        <v>577481000</v>
      </c>
    </row>
    <row r="25" spans="1:5" ht="12.75" customHeight="1" hidden="1">
      <c r="A25" s="200" t="s">
        <v>205</v>
      </c>
      <c r="B25" s="201"/>
      <c r="C25" s="201"/>
      <c r="D25" s="34"/>
      <c r="E25" s="34">
        <f t="shared" si="0"/>
        <v>0</v>
      </c>
    </row>
    <row r="26" spans="1:5" ht="12.75" customHeight="1" hidden="1">
      <c r="A26" s="200" t="s">
        <v>206</v>
      </c>
      <c r="B26" s="201"/>
      <c r="C26" s="201"/>
      <c r="D26" s="34"/>
      <c r="E26" s="34">
        <f t="shared" si="0"/>
        <v>0</v>
      </c>
    </row>
    <row r="27" spans="1:5" ht="12.75" customHeight="1" hidden="1">
      <c r="A27" s="200" t="s">
        <v>207</v>
      </c>
      <c r="B27" s="201"/>
      <c r="C27" s="201"/>
      <c r="D27" s="34"/>
      <c r="E27" s="34">
        <f t="shared" si="0"/>
        <v>0</v>
      </c>
    </row>
    <row r="28" spans="1:5" ht="12.75" customHeight="1" hidden="1">
      <c r="A28" s="92"/>
      <c r="B28" s="93"/>
      <c r="C28" s="93"/>
      <c r="D28" s="94"/>
      <c r="E28" s="70"/>
    </row>
    <row r="29" spans="1:5" ht="12.75" customHeight="1" hidden="1">
      <c r="A29" s="200" t="s">
        <v>208</v>
      </c>
      <c r="B29" s="201"/>
      <c r="C29" s="201"/>
      <c r="D29" s="34"/>
      <c r="E29" s="34">
        <f aca="true" t="shared" si="1" ref="E29:E40">B29+C29+D29</f>
        <v>0</v>
      </c>
    </row>
    <row r="30" spans="1:5" ht="12.75" customHeight="1" hidden="1">
      <c r="A30" s="200" t="s">
        <v>208</v>
      </c>
      <c r="B30" s="201"/>
      <c r="C30" s="201"/>
      <c r="D30" s="34"/>
      <c r="E30" s="34">
        <f t="shared" si="1"/>
        <v>0</v>
      </c>
    </row>
    <row r="31" spans="1:5" ht="12.75" customHeight="1" hidden="1">
      <c r="A31" s="200" t="s">
        <v>208</v>
      </c>
      <c r="B31" s="201"/>
      <c r="C31" s="201"/>
      <c r="D31" s="34"/>
      <c r="E31" s="34">
        <f t="shared" si="1"/>
        <v>0</v>
      </c>
    </row>
    <row r="32" spans="1:5" ht="12.75" customHeight="1" hidden="1">
      <c r="A32" s="200" t="s">
        <v>209</v>
      </c>
      <c r="B32" s="201"/>
      <c r="C32" s="201"/>
      <c r="D32" s="34"/>
      <c r="E32" s="34">
        <f t="shared" si="1"/>
        <v>0</v>
      </c>
    </row>
    <row r="33" spans="1:5" ht="31.5" customHeight="1">
      <c r="A33" s="200" t="s">
        <v>210</v>
      </c>
      <c r="B33" s="201"/>
      <c r="C33" s="201">
        <v>1750000</v>
      </c>
      <c r="D33" s="34"/>
      <c r="E33" s="34">
        <f t="shared" si="1"/>
        <v>1750000</v>
      </c>
    </row>
    <row r="34" spans="1:5" ht="32.25" customHeight="1">
      <c r="A34" s="200" t="s">
        <v>211</v>
      </c>
      <c r="B34" s="201">
        <v>1587774000</v>
      </c>
      <c r="C34" s="201">
        <v>280564000</v>
      </c>
      <c r="D34" s="34"/>
      <c r="E34" s="34">
        <f t="shared" si="1"/>
        <v>1868338000</v>
      </c>
    </row>
    <row r="35" spans="1:5" ht="12.75" customHeight="1" hidden="1">
      <c r="A35" s="200"/>
      <c r="B35" s="201"/>
      <c r="C35" s="201"/>
      <c r="D35" s="34"/>
      <c r="E35" s="34">
        <f t="shared" si="1"/>
        <v>0</v>
      </c>
    </row>
    <row r="36" spans="1:5" ht="12.75" customHeight="1" hidden="1">
      <c r="A36" s="32" t="s">
        <v>212</v>
      </c>
      <c r="B36" s="201"/>
      <c r="C36" s="201"/>
      <c r="D36" s="34"/>
      <c r="E36" s="34">
        <f t="shared" si="1"/>
        <v>0</v>
      </c>
    </row>
    <row r="37" spans="1:5" ht="12.75" customHeight="1" hidden="1">
      <c r="A37" s="32"/>
      <c r="B37" s="201"/>
      <c r="C37" s="201"/>
      <c r="D37" s="34"/>
      <c r="E37" s="34">
        <f t="shared" si="1"/>
        <v>0</v>
      </c>
    </row>
    <row r="38" spans="1:5" ht="12.75" customHeight="1" hidden="1">
      <c r="A38" s="32" t="s">
        <v>213</v>
      </c>
      <c r="B38" s="201"/>
      <c r="C38" s="201"/>
      <c r="D38" s="34"/>
      <c r="E38" s="34">
        <f t="shared" si="1"/>
        <v>0</v>
      </c>
    </row>
    <row r="39" spans="1:5" ht="12.75" customHeight="1" hidden="1">
      <c r="A39" s="32"/>
      <c r="B39" s="201"/>
      <c r="C39" s="201"/>
      <c r="D39" s="34"/>
      <c r="E39" s="34">
        <f t="shared" si="1"/>
        <v>0</v>
      </c>
    </row>
    <row r="40" spans="1:5" ht="12.75" customHeight="1" hidden="1">
      <c r="A40" s="32" t="s">
        <v>214</v>
      </c>
      <c r="B40" s="201"/>
      <c r="C40" s="201"/>
      <c r="D40" s="34"/>
      <c r="E40" s="34">
        <f t="shared" si="1"/>
        <v>0</v>
      </c>
    </row>
    <row r="41" spans="1:5" ht="12.75" customHeight="1" hidden="1">
      <c r="A41" s="32"/>
      <c r="B41" s="201"/>
      <c r="C41" s="201"/>
      <c r="D41" s="34"/>
      <c r="E41" s="34"/>
    </row>
    <row r="42" spans="1:5" ht="12.75" customHeight="1" hidden="1">
      <c r="A42" s="202" t="s">
        <v>215</v>
      </c>
      <c r="B42" s="203"/>
      <c r="C42" s="203"/>
      <c r="D42" s="204"/>
      <c r="E42" s="204">
        <f>B42+C42+D42</f>
        <v>0</v>
      </c>
    </row>
    <row r="43" spans="1:5" ht="32.25" customHeight="1">
      <c r="A43" s="205" t="s">
        <v>216</v>
      </c>
      <c r="B43" s="203"/>
      <c r="C43" s="203"/>
      <c r="D43" s="34">
        <v>47755000</v>
      </c>
      <c r="E43" s="34">
        <f>B43+C43+D43</f>
        <v>47755000</v>
      </c>
    </row>
    <row r="44" spans="1:5" ht="12.75" customHeight="1" hidden="1">
      <c r="A44" s="205" t="s">
        <v>217</v>
      </c>
      <c r="B44" s="201"/>
      <c r="C44" s="201"/>
      <c r="D44" s="34"/>
      <c r="E44" s="34">
        <f>B44+C44+D44</f>
        <v>0</v>
      </c>
    </row>
    <row r="45" spans="1:5" ht="32.25" customHeight="1">
      <c r="A45" s="39" t="s">
        <v>74</v>
      </c>
      <c r="B45" s="201">
        <f>+B43+B42+B14</f>
        <v>2971685000</v>
      </c>
      <c r="C45" s="201">
        <f>+C43+C42+C14+C44</f>
        <v>374115000</v>
      </c>
      <c r="D45" s="34">
        <f>+D43+D42+D14</f>
        <v>47755000</v>
      </c>
      <c r="E45" s="34">
        <f>B45+C45+D45</f>
        <v>3393555000</v>
      </c>
    </row>
    <row r="46" spans="1:5" ht="32.25" customHeight="1">
      <c r="A46" s="206"/>
      <c r="B46" s="207"/>
      <c r="C46" s="207"/>
      <c r="D46" s="208"/>
      <c r="E46" s="208"/>
    </row>
    <row r="48" ht="12.75">
      <c r="A48" s="209" t="s">
        <v>218</v>
      </c>
    </row>
  </sheetData>
  <mergeCells count="4">
    <mergeCell ref="A6:E6"/>
    <mergeCell ref="A7:E7"/>
    <mergeCell ref="A10:E10"/>
    <mergeCell ref="A11:E11"/>
  </mergeCells>
  <printOptions/>
  <pageMargins left="1.1020833333333333" right="0.23611111111111113" top="2.086805555555556" bottom="0.3541666666666667" header="0.5118055555555556" footer="0.5118055555555556"/>
  <pageSetup fitToHeight="1" fitToWidth="1" horizontalDpi="300" verticalDpi="300" orientation="portrait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showGridLines="0" showZeros="0" zoomScale="75" zoomScaleNormal="75" workbookViewId="0" topLeftCell="A7">
      <selection activeCell="A12" sqref="A12"/>
    </sheetView>
  </sheetViews>
  <sheetFormatPr defaultColWidth="11.421875" defaultRowHeight="12.75"/>
  <cols>
    <col min="1" max="1" width="41.7109375" style="112" customWidth="1"/>
    <col min="2" max="4" width="27.28125" style="1" customWidth="1"/>
    <col min="5" max="5" width="27.00390625" style="1" customWidth="1"/>
    <col min="6" max="16384" width="11.57421875" style="1" customWidth="1"/>
  </cols>
  <sheetData>
    <row r="2" ht="12.75">
      <c r="D2" s="1" t="s">
        <v>219</v>
      </c>
    </row>
    <row r="3" ht="12.75">
      <c r="D3" s="1" t="s">
        <v>220</v>
      </c>
    </row>
    <row r="6" ht="12.75">
      <c r="D6" s="69"/>
    </row>
    <row r="7" spans="1:5" ht="18" customHeight="1">
      <c r="A7" s="231" t="s">
        <v>56</v>
      </c>
      <c r="B7" s="231"/>
      <c r="C7" s="231"/>
      <c r="D7" s="231"/>
      <c r="E7" s="231"/>
    </row>
    <row r="8" spans="1:5" ht="38.25" customHeight="1">
      <c r="A8" s="239" t="s">
        <v>191</v>
      </c>
      <c r="B8" s="239"/>
      <c r="C8" s="239"/>
      <c r="D8" s="239"/>
      <c r="E8" s="239"/>
    </row>
    <row r="9" spans="1:5" ht="12.75" customHeight="1">
      <c r="A9" s="193"/>
      <c r="B9" s="193"/>
      <c r="C9" s="193"/>
      <c r="D9" s="193"/>
      <c r="E9" s="193"/>
    </row>
    <row r="10" spans="1:5" ht="28.5" customHeight="1">
      <c r="A10" s="71" t="s">
        <v>221</v>
      </c>
      <c r="B10" s="72"/>
      <c r="C10" s="72"/>
      <c r="D10" s="72"/>
      <c r="E10" s="70"/>
    </row>
    <row r="11" spans="1:5" ht="18" customHeight="1">
      <c r="A11" s="240"/>
      <c r="B11" s="240"/>
      <c r="C11" s="240"/>
      <c r="D11" s="240"/>
      <c r="E11" s="240"/>
    </row>
    <row r="12" spans="1:5" ht="18" customHeight="1">
      <c r="A12" s="239"/>
      <c r="B12" s="239"/>
      <c r="C12" s="239"/>
      <c r="D12" s="239"/>
      <c r="E12" s="239"/>
    </row>
    <row r="13" spans="1:5" ht="13.5">
      <c r="A13" s="194"/>
      <c r="B13" s="70"/>
      <c r="C13" s="70"/>
      <c r="D13" s="70"/>
      <c r="E13" s="70"/>
    </row>
    <row r="14" spans="1:5" s="120" customFormat="1" ht="48.75" customHeight="1">
      <c r="A14" s="195" t="s">
        <v>193</v>
      </c>
      <c r="B14" s="104" t="s">
        <v>79</v>
      </c>
      <c r="C14" s="74" t="s">
        <v>80</v>
      </c>
      <c r="D14" s="74" t="s">
        <v>81</v>
      </c>
      <c r="E14" s="74" t="s">
        <v>74</v>
      </c>
    </row>
    <row r="15" spans="1:5" ht="32.25" customHeight="1">
      <c r="A15" s="196" t="s">
        <v>222</v>
      </c>
      <c r="B15" s="210">
        <f>SUM(B16:B41)</f>
        <v>26204000</v>
      </c>
      <c r="C15" s="210">
        <f>SUM(C16:C41)</f>
        <v>1558000</v>
      </c>
      <c r="D15" s="211">
        <f>SUM(D16:D41)</f>
        <v>0</v>
      </c>
      <c r="E15" s="211">
        <f aca="true" t="shared" si="0" ref="E15:E42">B15+C15+D15</f>
        <v>27762000</v>
      </c>
    </row>
    <row r="16" spans="1:5" ht="12.75" customHeight="1" hidden="1">
      <c r="A16" s="200" t="s">
        <v>223</v>
      </c>
      <c r="B16" s="201"/>
      <c r="C16" s="201"/>
      <c r="D16" s="34"/>
      <c r="E16" s="34">
        <f t="shared" si="0"/>
        <v>0</v>
      </c>
    </row>
    <row r="17" spans="1:5" ht="12.75" customHeight="1" hidden="1">
      <c r="A17" s="200" t="s">
        <v>224</v>
      </c>
      <c r="B17" s="201"/>
      <c r="C17" s="201"/>
      <c r="D17" s="34"/>
      <c r="E17" s="34">
        <f t="shared" si="0"/>
        <v>0</v>
      </c>
    </row>
    <row r="18" spans="1:5" ht="12.75" customHeight="1" hidden="1">
      <c r="A18" s="200" t="s">
        <v>225</v>
      </c>
      <c r="B18" s="201"/>
      <c r="C18" s="201"/>
      <c r="D18" s="34"/>
      <c r="E18" s="34">
        <f t="shared" si="0"/>
        <v>0</v>
      </c>
    </row>
    <row r="19" spans="1:5" ht="12.75" customHeight="1" hidden="1">
      <c r="A19" s="200" t="s">
        <v>226</v>
      </c>
      <c r="B19" s="201"/>
      <c r="C19" s="201"/>
      <c r="D19" s="34"/>
      <c r="E19" s="34">
        <f t="shared" si="0"/>
        <v>0</v>
      </c>
    </row>
    <row r="20" spans="1:5" ht="12.75" customHeight="1" hidden="1">
      <c r="A20" s="200" t="s">
        <v>227</v>
      </c>
      <c r="B20" s="201"/>
      <c r="C20" s="201"/>
      <c r="D20" s="34"/>
      <c r="E20" s="34">
        <f t="shared" si="0"/>
        <v>0</v>
      </c>
    </row>
    <row r="21" spans="1:5" ht="12.75" customHeight="1" hidden="1">
      <c r="A21" s="200" t="s">
        <v>228</v>
      </c>
      <c r="B21" s="201"/>
      <c r="C21" s="201"/>
      <c r="D21" s="34"/>
      <c r="E21" s="34">
        <f t="shared" si="0"/>
        <v>0</v>
      </c>
    </row>
    <row r="22" spans="1:5" ht="12.75" customHeight="1" hidden="1">
      <c r="A22" s="200" t="s">
        <v>229</v>
      </c>
      <c r="B22" s="201"/>
      <c r="C22" s="201"/>
      <c r="D22" s="34"/>
      <c r="E22" s="34">
        <f t="shared" si="0"/>
        <v>0</v>
      </c>
    </row>
    <row r="23" spans="1:5" ht="12.75" customHeight="1" hidden="1">
      <c r="A23" s="200" t="s">
        <v>230</v>
      </c>
      <c r="B23" s="201"/>
      <c r="C23" s="201"/>
      <c r="D23" s="34"/>
      <c r="E23" s="34">
        <f t="shared" si="0"/>
        <v>0</v>
      </c>
    </row>
    <row r="24" spans="1:5" ht="32.25" customHeight="1">
      <c r="A24" s="200" t="s">
        <v>231</v>
      </c>
      <c r="B24" s="201">
        <v>26204000</v>
      </c>
      <c r="C24" s="201">
        <v>1558000</v>
      </c>
      <c r="D24" s="34"/>
      <c r="E24" s="34">
        <f t="shared" si="0"/>
        <v>27762000</v>
      </c>
    </row>
    <row r="25" spans="1:5" ht="12.75" customHeight="1" hidden="1">
      <c r="A25" s="200" t="s">
        <v>232</v>
      </c>
      <c r="B25" s="201"/>
      <c r="C25" s="201"/>
      <c r="D25" s="34"/>
      <c r="E25" s="34">
        <f t="shared" si="0"/>
        <v>0</v>
      </c>
    </row>
    <row r="26" spans="1:5" ht="12.75" customHeight="1" hidden="1">
      <c r="A26" s="200" t="s">
        <v>233</v>
      </c>
      <c r="B26" s="201"/>
      <c r="C26" s="201"/>
      <c r="D26" s="34"/>
      <c r="E26" s="34">
        <f t="shared" si="0"/>
        <v>0</v>
      </c>
    </row>
    <row r="27" spans="1:5" ht="12.75" customHeight="1" hidden="1">
      <c r="A27" s="200" t="s">
        <v>234</v>
      </c>
      <c r="B27" s="201"/>
      <c r="C27" s="201"/>
      <c r="D27" s="34"/>
      <c r="E27" s="34">
        <f t="shared" si="0"/>
        <v>0</v>
      </c>
    </row>
    <row r="28" spans="1:5" ht="12.75" customHeight="1" hidden="1">
      <c r="A28" s="200" t="s">
        <v>235</v>
      </c>
      <c r="B28" s="201"/>
      <c r="C28" s="201"/>
      <c r="D28" s="34"/>
      <c r="E28" s="34">
        <f t="shared" si="0"/>
        <v>0</v>
      </c>
    </row>
    <row r="29" spans="1:5" ht="12.75" customHeight="1" hidden="1">
      <c r="A29" s="200" t="s">
        <v>236</v>
      </c>
      <c r="B29" s="201"/>
      <c r="C29" s="201"/>
      <c r="D29" s="34"/>
      <c r="E29" s="34">
        <f t="shared" si="0"/>
        <v>0</v>
      </c>
    </row>
    <row r="30" spans="1:5" ht="12.75" customHeight="1" hidden="1">
      <c r="A30" s="200" t="s">
        <v>237</v>
      </c>
      <c r="B30" s="201"/>
      <c r="C30" s="201"/>
      <c r="D30" s="34"/>
      <c r="E30" s="34">
        <f t="shared" si="0"/>
        <v>0</v>
      </c>
    </row>
    <row r="31" spans="1:5" ht="12.75" customHeight="1" hidden="1">
      <c r="A31" s="200" t="s">
        <v>238</v>
      </c>
      <c r="B31" s="201"/>
      <c r="C31" s="201"/>
      <c r="D31" s="34"/>
      <c r="E31" s="34">
        <f t="shared" si="0"/>
        <v>0</v>
      </c>
    </row>
    <row r="32" spans="1:5" ht="12.75" customHeight="1" hidden="1">
      <c r="A32" s="200" t="s">
        <v>239</v>
      </c>
      <c r="B32" s="201"/>
      <c r="C32" s="201"/>
      <c r="D32" s="34"/>
      <c r="E32" s="34">
        <f t="shared" si="0"/>
        <v>0</v>
      </c>
    </row>
    <row r="33" spans="1:5" ht="12.75" customHeight="1" hidden="1">
      <c r="A33" s="200" t="s">
        <v>240</v>
      </c>
      <c r="B33" s="201"/>
      <c r="C33" s="201"/>
      <c r="D33" s="34"/>
      <c r="E33" s="34">
        <f t="shared" si="0"/>
        <v>0</v>
      </c>
    </row>
    <row r="34" spans="1:5" ht="12.75" customHeight="1" hidden="1">
      <c r="A34" s="200" t="s">
        <v>241</v>
      </c>
      <c r="B34" s="201"/>
      <c r="C34" s="201"/>
      <c r="D34" s="34"/>
      <c r="E34" s="34">
        <f t="shared" si="0"/>
        <v>0</v>
      </c>
    </row>
    <row r="35" spans="1:5" ht="12.75" customHeight="1" hidden="1">
      <c r="A35" s="200" t="s">
        <v>242</v>
      </c>
      <c r="B35" s="201"/>
      <c r="C35" s="201"/>
      <c r="D35" s="34"/>
      <c r="E35" s="34">
        <f t="shared" si="0"/>
        <v>0</v>
      </c>
    </row>
    <row r="36" spans="1:5" ht="12.75" customHeight="1" hidden="1">
      <c r="A36" s="200" t="s">
        <v>243</v>
      </c>
      <c r="B36" s="201"/>
      <c r="C36" s="201"/>
      <c r="D36" s="34"/>
      <c r="E36" s="34">
        <f t="shared" si="0"/>
        <v>0</v>
      </c>
    </row>
    <row r="37" spans="1:5" ht="12.75" customHeight="1" hidden="1">
      <c r="A37" s="200"/>
      <c r="B37" s="201"/>
      <c r="C37" s="201"/>
      <c r="D37" s="34"/>
      <c r="E37" s="34">
        <f t="shared" si="0"/>
        <v>0</v>
      </c>
    </row>
    <row r="38" spans="1:5" ht="12.75" customHeight="1" hidden="1">
      <c r="A38" s="32" t="s">
        <v>212</v>
      </c>
      <c r="B38" s="201"/>
      <c r="C38" s="201"/>
      <c r="D38" s="34"/>
      <c r="E38" s="34">
        <f t="shared" si="0"/>
        <v>0</v>
      </c>
    </row>
    <row r="39" spans="1:5" ht="12.75" customHeight="1" hidden="1">
      <c r="A39" s="32" t="s">
        <v>244</v>
      </c>
      <c r="B39" s="201"/>
      <c r="C39" s="201"/>
      <c r="D39" s="34"/>
      <c r="E39" s="34">
        <f t="shared" si="0"/>
        <v>0</v>
      </c>
    </row>
    <row r="40" spans="1:5" ht="12.75" customHeight="1" hidden="1">
      <c r="A40" s="32" t="s">
        <v>213</v>
      </c>
      <c r="B40" s="201"/>
      <c r="C40" s="201"/>
      <c r="D40" s="34"/>
      <c r="E40" s="34">
        <f t="shared" si="0"/>
        <v>0</v>
      </c>
    </row>
    <row r="41" spans="1:5" ht="12.75" customHeight="1" hidden="1">
      <c r="A41" s="32"/>
      <c r="B41" s="201"/>
      <c r="C41" s="201"/>
      <c r="D41" s="34"/>
      <c r="E41" s="34">
        <f t="shared" si="0"/>
        <v>0</v>
      </c>
    </row>
    <row r="42" spans="1:5" ht="12.75" customHeight="1" hidden="1">
      <c r="A42" s="32" t="s">
        <v>214</v>
      </c>
      <c r="B42" s="201"/>
      <c r="C42" s="201"/>
      <c r="D42" s="34"/>
      <c r="E42" s="34">
        <f t="shared" si="0"/>
        <v>0</v>
      </c>
    </row>
    <row r="43" spans="1:5" ht="12.75" customHeight="1">
      <c r="A43" s="32"/>
      <c r="B43" s="201"/>
      <c r="C43" s="201"/>
      <c r="D43" s="34"/>
      <c r="E43" s="34"/>
    </row>
    <row r="44" spans="1:5" ht="12.75" customHeight="1">
      <c r="A44" s="212"/>
      <c r="B44" s="201"/>
      <c r="C44" s="201"/>
      <c r="D44" s="34"/>
      <c r="E44" s="34">
        <f>B44+C44+D44</f>
        <v>0</v>
      </c>
    </row>
    <row r="45" spans="1:5" ht="32.25" customHeight="1">
      <c r="A45" s="39" t="s">
        <v>74</v>
      </c>
      <c r="B45" s="213">
        <f>B15+B42</f>
        <v>26204000</v>
      </c>
      <c r="C45" s="213">
        <f>C15+C42</f>
        <v>1558000</v>
      </c>
      <c r="D45" s="37">
        <f>D15+D42</f>
        <v>0</v>
      </c>
      <c r="E45" s="34">
        <f>B45+C45+D45</f>
        <v>27762000</v>
      </c>
    </row>
    <row r="46" spans="1:5" ht="32.25" customHeight="1">
      <c r="A46" s="206"/>
      <c r="B46" s="207"/>
      <c r="C46" s="207"/>
      <c r="D46" s="208"/>
      <c r="E46" s="208"/>
    </row>
    <row r="47" spans="1:5" ht="13.5">
      <c r="A47" s="194"/>
      <c r="B47" s="70"/>
      <c r="C47" s="70"/>
      <c r="D47" s="70"/>
      <c r="E47" s="70"/>
    </row>
    <row r="48" ht="12.75">
      <c r="A48" s="209" t="s">
        <v>218</v>
      </c>
    </row>
  </sheetData>
  <mergeCells count="4">
    <mergeCell ref="A7:E7"/>
    <mergeCell ref="A8:E8"/>
    <mergeCell ref="A11:E11"/>
    <mergeCell ref="A12:E12"/>
  </mergeCells>
  <printOptions/>
  <pageMargins left="1.090277777777778" right="0.2701388888888889" top="1.890277777777778" bottom="0.3597222222222222" header="0.5118055555555556" footer="0.5118055555555556"/>
  <pageSetup fitToHeight="1" fitToWidth="1" horizontalDpi="300" verticalDpi="3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showGridLines="0" showZeros="0" zoomScale="75" zoomScaleNormal="75" workbookViewId="0" topLeftCell="A12">
      <selection activeCell="A46" sqref="A46"/>
    </sheetView>
  </sheetViews>
  <sheetFormatPr defaultColWidth="11.421875" defaultRowHeight="12.75"/>
  <cols>
    <col min="1" max="1" width="41.7109375" style="112" customWidth="1"/>
    <col min="2" max="4" width="29.140625" style="1" customWidth="1"/>
    <col min="5" max="5" width="29.00390625" style="1" customWidth="1"/>
    <col min="6" max="16384" width="11.57421875" style="1" customWidth="1"/>
  </cols>
  <sheetData>
    <row r="2" ht="12.75">
      <c r="D2" s="1" t="s">
        <v>245</v>
      </c>
    </row>
    <row r="3" ht="12.75">
      <c r="D3" s="1" t="s">
        <v>246</v>
      </c>
    </row>
    <row r="6" ht="12.75">
      <c r="D6" s="69"/>
    </row>
    <row r="7" spans="1:5" ht="18" customHeight="1">
      <c r="A7" s="241" t="s">
        <v>56</v>
      </c>
      <c r="B7" s="241"/>
      <c r="C7" s="241"/>
      <c r="D7" s="241"/>
      <c r="E7" s="241"/>
    </row>
    <row r="8" spans="1:5" ht="38.25" customHeight="1">
      <c r="A8" s="239" t="s">
        <v>191</v>
      </c>
      <c r="B8" s="239"/>
      <c r="C8" s="239"/>
      <c r="D8" s="239"/>
      <c r="E8" s="239"/>
    </row>
    <row r="9" spans="1:5" ht="12.75" customHeight="1">
      <c r="A9" s="193"/>
      <c r="B9" s="193"/>
      <c r="C9" s="193"/>
      <c r="D9" s="193"/>
      <c r="E9" s="193"/>
    </row>
    <row r="10" spans="1:5" ht="28.5" customHeight="1">
      <c r="A10" s="71" t="s">
        <v>247</v>
      </c>
      <c r="B10" s="72"/>
      <c r="C10" s="72"/>
      <c r="D10" s="72"/>
      <c r="E10" s="72"/>
    </row>
    <row r="11" spans="1:5" ht="18" customHeight="1">
      <c r="A11" s="240"/>
      <c r="B11" s="240"/>
      <c r="C11" s="240"/>
      <c r="D11" s="240"/>
      <c r="E11" s="240"/>
    </row>
    <row r="12" spans="1:5" ht="18" customHeight="1">
      <c r="A12" s="242"/>
      <c r="B12" s="242"/>
      <c r="C12" s="242"/>
      <c r="D12" s="242"/>
      <c r="E12" s="242"/>
    </row>
    <row r="13" spans="1:5" ht="13.5">
      <c r="A13" s="194"/>
      <c r="B13" s="70"/>
      <c r="C13" s="70"/>
      <c r="D13" s="70"/>
      <c r="E13" s="70"/>
    </row>
    <row r="14" spans="1:5" s="120" customFormat="1" ht="48.75" customHeight="1">
      <c r="A14" s="24" t="s">
        <v>193</v>
      </c>
      <c r="B14" s="214" t="s">
        <v>79</v>
      </c>
      <c r="C14" s="108" t="s">
        <v>80</v>
      </c>
      <c r="D14" s="108" t="s">
        <v>81</v>
      </c>
      <c r="E14" s="108" t="s">
        <v>74</v>
      </c>
    </row>
    <row r="15" spans="1:5" ht="12.75" customHeight="1" hidden="1">
      <c r="A15" s="215" t="s">
        <v>248</v>
      </c>
      <c r="B15" s="216">
        <f>SUM(B16:B36)</f>
        <v>0</v>
      </c>
      <c r="C15" s="216">
        <f>SUM(C16:C36)</f>
        <v>0</v>
      </c>
      <c r="D15" s="217">
        <f>SUM(D16:D36)</f>
        <v>0</v>
      </c>
      <c r="E15" s="34">
        <f aca="true" t="shared" si="0" ref="E15:E36">B15+C15+D15</f>
        <v>0</v>
      </c>
    </row>
    <row r="16" spans="1:5" ht="12.75" customHeight="1" hidden="1">
      <c r="A16" s="218" t="s">
        <v>223</v>
      </c>
      <c r="B16" s="219"/>
      <c r="C16" s="219"/>
      <c r="D16" s="219"/>
      <c r="E16" s="220">
        <f t="shared" si="0"/>
        <v>0</v>
      </c>
    </row>
    <row r="17" spans="1:5" ht="12.75" customHeight="1" hidden="1">
      <c r="A17" s="218" t="s">
        <v>224</v>
      </c>
      <c r="B17" s="219"/>
      <c r="C17" s="219"/>
      <c r="D17" s="219"/>
      <c r="E17" s="220">
        <f t="shared" si="0"/>
        <v>0</v>
      </c>
    </row>
    <row r="18" spans="1:5" ht="12.75" customHeight="1" hidden="1">
      <c r="A18" s="218" t="s">
        <v>225</v>
      </c>
      <c r="B18" s="219"/>
      <c r="C18" s="219"/>
      <c r="D18" s="219"/>
      <c r="E18" s="220">
        <f t="shared" si="0"/>
        <v>0</v>
      </c>
    </row>
    <row r="19" spans="1:5" ht="12.75" customHeight="1" hidden="1">
      <c r="A19" s="218" t="s">
        <v>226</v>
      </c>
      <c r="B19" s="219"/>
      <c r="C19" s="219"/>
      <c r="D19" s="219"/>
      <c r="E19" s="220">
        <f t="shared" si="0"/>
        <v>0</v>
      </c>
    </row>
    <row r="20" spans="1:5" ht="12.75" customHeight="1" hidden="1">
      <c r="A20" s="218" t="s">
        <v>227</v>
      </c>
      <c r="B20" s="219"/>
      <c r="C20" s="219"/>
      <c r="D20" s="219"/>
      <c r="E20" s="220">
        <f t="shared" si="0"/>
        <v>0</v>
      </c>
    </row>
    <row r="21" spans="1:5" ht="12.75" customHeight="1" hidden="1">
      <c r="A21" s="218" t="s">
        <v>228</v>
      </c>
      <c r="B21" s="219"/>
      <c r="C21" s="219"/>
      <c r="D21" s="219"/>
      <c r="E21" s="220">
        <f t="shared" si="0"/>
        <v>0</v>
      </c>
    </row>
    <row r="22" spans="1:5" ht="12.75" customHeight="1" hidden="1">
      <c r="A22" s="218" t="s">
        <v>229</v>
      </c>
      <c r="B22" s="219"/>
      <c r="C22" s="219"/>
      <c r="D22" s="219"/>
      <c r="E22" s="220">
        <f t="shared" si="0"/>
        <v>0</v>
      </c>
    </row>
    <row r="23" spans="1:5" ht="12.75" customHeight="1" hidden="1">
      <c r="A23" s="218" t="s">
        <v>230</v>
      </c>
      <c r="B23" s="219"/>
      <c r="C23" s="219"/>
      <c r="D23" s="219"/>
      <c r="E23" s="220">
        <f t="shared" si="0"/>
        <v>0</v>
      </c>
    </row>
    <row r="24" spans="1:5" ht="12.75" customHeight="1" hidden="1">
      <c r="A24" s="218" t="s">
        <v>249</v>
      </c>
      <c r="B24" s="219"/>
      <c r="C24" s="219"/>
      <c r="D24" s="219"/>
      <c r="E24" s="220">
        <f t="shared" si="0"/>
        <v>0</v>
      </c>
    </row>
    <row r="25" spans="1:5" ht="12.75" customHeight="1" hidden="1">
      <c r="A25" s="218" t="s">
        <v>232</v>
      </c>
      <c r="B25" s="219"/>
      <c r="C25" s="219"/>
      <c r="D25" s="219"/>
      <c r="E25" s="220">
        <f t="shared" si="0"/>
        <v>0</v>
      </c>
    </row>
    <row r="26" spans="1:5" ht="12.75" customHeight="1" hidden="1">
      <c r="A26" s="218" t="s">
        <v>233</v>
      </c>
      <c r="B26" s="219"/>
      <c r="C26" s="219"/>
      <c r="D26" s="219"/>
      <c r="E26" s="220">
        <f t="shared" si="0"/>
        <v>0</v>
      </c>
    </row>
    <row r="27" spans="1:5" ht="12.75" customHeight="1" hidden="1">
      <c r="A27" s="218" t="s">
        <v>234</v>
      </c>
      <c r="B27" s="219"/>
      <c r="C27" s="219"/>
      <c r="D27" s="219"/>
      <c r="E27" s="220">
        <f t="shared" si="0"/>
        <v>0</v>
      </c>
    </row>
    <row r="28" spans="1:5" ht="12.75" customHeight="1" hidden="1">
      <c r="A28" s="218" t="s">
        <v>235</v>
      </c>
      <c r="B28" s="219"/>
      <c r="C28" s="219"/>
      <c r="D28" s="219"/>
      <c r="E28" s="220">
        <f t="shared" si="0"/>
        <v>0</v>
      </c>
    </row>
    <row r="29" spans="1:5" ht="12.75" customHeight="1" hidden="1">
      <c r="A29" s="218" t="s">
        <v>236</v>
      </c>
      <c r="B29" s="219"/>
      <c r="C29" s="219"/>
      <c r="D29" s="219"/>
      <c r="E29" s="220">
        <f t="shared" si="0"/>
        <v>0</v>
      </c>
    </row>
    <row r="30" spans="1:5" ht="12.75" customHeight="1" hidden="1">
      <c r="A30" s="218" t="s">
        <v>237</v>
      </c>
      <c r="B30" s="219"/>
      <c r="C30" s="219"/>
      <c r="D30" s="219"/>
      <c r="E30" s="220">
        <f t="shared" si="0"/>
        <v>0</v>
      </c>
    </row>
    <row r="31" spans="1:5" ht="12.75" customHeight="1" hidden="1">
      <c r="A31" s="218" t="s">
        <v>238</v>
      </c>
      <c r="B31" s="219"/>
      <c r="C31" s="219"/>
      <c r="D31" s="219"/>
      <c r="E31" s="220">
        <f t="shared" si="0"/>
        <v>0</v>
      </c>
    </row>
    <row r="32" spans="1:5" ht="12.75" customHeight="1" hidden="1">
      <c r="A32" s="218" t="s">
        <v>239</v>
      </c>
      <c r="B32" s="219"/>
      <c r="C32" s="219"/>
      <c r="D32" s="219"/>
      <c r="E32" s="220">
        <f t="shared" si="0"/>
        <v>0</v>
      </c>
    </row>
    <row r="33" spans="1:5" ht="12.75" customHeight="1" hidden="1">
      <c r="A33" s="218" t="s">
        <v>240</v>
      </c>
      <c r="B33" s="219"/>
      <c r="C33" s="219"/>
      <c r="D33" s="219"/>
      <c r="E33" s="220">
        <f t="shared" si="0"/>
        <v>0</v>
      </c>
    </row>
    <row r="34" spans="1:5" ht="12.75" customHeight="1" hidden="1">
      <c r="A34" s="218" t="s">
        <v>241</v>
      </c>
      <c r="B34" s="219"/>
      <c r="C34" s="219"/>
      <c r="D34" s="219"/>
      <c r="E34" s="220">
        <f t="shared" si="0"/>
        <v>0</v>
      </c>
    </row>
    <row r="35" spans="1:5" ht="12.75" customHeight="1" hidden="1">
      <c r="A35" s="218" t="s">
        <v>242</v>
      </c>
      <c r="B35" s="219"/>
      <c r="C35" s="219"/>
      <c r="D35" s="219"/>
      <c r="E35" s="220">
        <f t="shared" si="0"/>
        <v>0</v>
      </c>
    </row>
    <row r="36" spans="1:5" ht="12.75" customHeight="1" hidden="1">
      <c r="A36" s="218" t="s">
        <v>243</v>
      </c>
      <c r="B36" s="219"/>
      <c r="C36" s="219"/>
      <c r="D36" s="219"/>
      <c r="E36" s="220">
        <f t="shared" si="0"/>
        <v>0</v>
      </c>
    </row>
    <row r="37" spans="1:5" ht="12.75" customHeight="1" hidden="1">
      <c r="A37" s="221" t="s">
        <v>222</v>
      </c>
      <c r="B37" s="217">
        <v>0</v>
      </c>
      <c r="C37" s="217">
        <v>0</v>
      </c>
      <c r="D37" s="217">
        <f>SUM(D38:D65)</f>
        <v>0</v>
      </c>
      <c r="E37" s="34">
        <v>0</v>
      </c>
    </row>
    <row r="38" spans="1:5" ht="30" customHeight="1">
      <c r="A38" s="129"/>
      <c r="B38" s="210"/>
      <c r="C38" s="210"/>
      <c r="D38" s="211"/>
      <c r="E38" s="34">
        <f>B38+C38+D38</f>
        <v>0</v>
      </c>
    </row>
    <row r="39" spans="1:5" ht="12.75" customHeight="1" hidden="1">
      <c r="A39" s="32"/>
      <c r="B39" s="201"/>
      <c r="C39" s="201"/>
      <c r="D39" s="34"/>
      <c r="E39" s="34"/>
    </row>
    <row r="40" spans="1:5" ht="29.25" customHeight="1">
      <c r="A40" s="32" t="s">
        <v>217</v>
      </c>
      <c r="B40" s="201">
        <v>21570500</v>
      </c>
      <c r="C40" s="201">
        <v>2200000</v>
      </c>
      <c r="D40" s="34"/>
      <c r="E40" s="34">
        <f>B40+C40+D40</f>
        <v>23770500</v>
      </c>
    </row>
    <row r="41" spans="1:5" ht="12.75" customHeight="1" hidden="1">
      <c r="A41" s="32" t="s">
        <v>213</v>
      </c>
      <c r="B41" s="201"/>
      <c r="C41" s="201"/>
      <c r="D41" s="34"/>
      <c r="E41" s="34">
        <f>B41+C41+D41</f>
        <v>0</v>
      </c>
    </row>
    <row r="42" spans="1:5" ht="12.75" customHeight="1" hidden="1">
      <c r="A42" s="32"/>
      <c r="B42" s="201"/>
      <c r="C42" s="201"/>
      <c r="D42" s="34"/>
      <c r="E42" s="34">
        <f>B42+C42+D42</f>
        <v>0</v>
      </c>
    </row>
    <row r="43" spans="1:5" ht="12.75" customHeight="1" hidden="1">
      <c r="A43" s="32" t="s">
        <v>214</v>
      </c>
      <c r="B43" s="201"/>
      <c r="C43" s="201"/>
      <c r="D43" s="34"/>
      <c r="E43" s="34">
        <f>B43+C43+D43</f>
        <v>0</v>
      </c>
    </row>
    <row r="44" spans="1:5" ht="12.75" customHeight="1" hidden="1">
      <c r="A44" s="32"/>
      <c r="B44" s="201"/>
      <c r="C44" s="201"/>
      <c r="D44" s="34"/>
      <c r="E44" s="34"/>
    </row>
    <row r="45" spans="1:5" ht="12.75" customHeight="1" hidden="1">
      <c r="A45" s="32" t="s">
        <v>244</v>
      </c>
      <c r="B45" s="201"/>
      <c r="C45" s="201"/>
      <c r="D45" s="34"/>
      <c r="E45" s="34">
        <f>B45+C45+D45</f>
        <v>0</v>
      </c>
    </row>
    <row r="46" spans="1:5" ht="12.75" customHeight="1">
      <c r="A46" s="32"/>
      <c r="B46" s="201"/>
      <c r="C46" s="201"/>
      <c r="D46" s="34"/>
      <c r="E46" s="34"/>
    </row>
    <row r="47" spans="1:5" ht="30.75" customHeight="1">
      <c r="A47" s="39" t="s">
        <v>74</v>
      </c>
      <c r="B47" s="213">
        <f>+B40</f>
        <v>21570500</v>
      </c>
      <c r="C47" s="213">
        <f>+C40</f>
        <v>2200000</v>
      </c>
      <c r="D47" s="34">
        <f>D15+D38+D41+D43+D45+D40</f>
        <v>0</v>
      </c>
      <c r="E47" s="34">
        <f>B47+C47+D47</f>
        <v>23770500</v>
      </c>
    </row>
    <row r="48" spans="1:5" ht="30.75" customHeight="1">
      <c r="A48" s="222"/>
      <c r="B48" s="207"/>
      <c r="C48" s="207"/>
      <c r="D48" s="208"/>
      <c r="E48" s="208"/>
    </row>
    <row r="49" spans="1:5" ht="13.5">
      <c r="A49" s="194"/>
      <c r="B49" s="70"/>
      <c r="C49" s="70"/>
      <c r="D49" s="70"/>
      <c r="E49" s="70"/>
    </row>
    <row r="50" ht="12.75">
      <c r="A50" s="209" t="s">
        <v>218</v>
      </c>
    </row>
  </sheetData>
  <mergeCells count="4">
    <mergeCell ref="A7:E7"/>
    <mergeCell ref="A8:E8"/>
    <mergeCell ref="A11:E11"/>
    <mergeCell ref="A12:E12"/>
  </mergeCells>
  <printOptions/>
  <pageMargins left="1.2097222222222224" right="0.25" top="1.890277777777778" bottom="0.2902777777777778" header="0.5118055555555556" footer="0.5118055555555556"/>
  <pageSetup fitToHeight="1" fitToWidth="1" horizontalDpi="300" verticalDpi="3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showGridLines="0" showZeros="0" zoomScale="75" zoomScaleNormal="75" workbookViewId="0" topLeftCell="A32">
      <selection activeCell="E48" sqref="E48"/>
    </sheetView>
  </sheetViews>
  <sheetFormatPr defaultColWidth="11.421875" defaultRowHeight="12.75"/>
  <cols>
    <col min="1" max="1" width="41.7109375" style="112" customWidth="1"/>
    <col min="2" max="2" width="28.8515625" style="1" customWidth="1"/>
    <col min="3" max="3" width="28.7109375" style="1" customWidth="1"/>
    <col min="4" max="5" width="28.8515625" style="1" customWidth="1"/>
    <col min="6" max="16384" width="11.57421875" style="1" customWidth="1"/>
  </cols>
  <sheetData>
    <row r="2" ht="12.75">
      <c r="D2" s="1" t="s">
        <v>250</v>
      </c>
    </row>
    <row r="3" ht="12.75">
      <c r="D3" s="1" t="s">
        <v>251</v>
      </c>
    </row>
    <row r="6" ht="12.75">
      <c r="D6" s="69"/>
    </row>
    <row r="7" spans="1:5" ht="18" customHeight="1">
      <c r="A7" s="231" t="s">
        <v>56</v>
      </c>
      <c r="B7" s="231"/>
      <c r="C7" s="231"/>
      <c r="D7" s="231"/>
      <c r="E7" s="231"/>
    </row>
    <row r="8" spans="1:5" ht="38.25" customHeight="1">
      <c r="A8" s="239" t="s">
        <v>191</v>
      </c>
      <c r="B8" s="239"/>
      <c r="C8" s="239"/>
      <c r="D8" s="239"/>
      <c r="E8" s="239"/>
    </row>
    <row r="9" spans="1:5" ht="12.75" customHeight="1">
      <c r="A9" s="193"/>
      <c r="B9" s="193"/>
      <c r="C9" s="193"/>
      <c r="D9" s="193"/>
      <c r="E9" s="193"/>
    </row>
    <row r="10" spans="1:5" ht="28.5" customHeight="1">
      <c r="A10" s="71" t="s">
        <v>252</v>
      </c>
      <c r="B10" s="72"/>
      <c r="C10" s="72"/>
      <c r="D10" s="72"/>
      <c r="E10" s="70"/>
    </row>
    <row r="11" spans="1:5" ht="18" customHeight="1">
      <c r="A11" s="240"/>
      <c r="B11" s="240"/>
      <c r="C11" s="240"/>
      <c r="D11" s="240"/>
      <c r="E11" s="240"/>
    </row>
    <row r="12" spans="1:5" ht="18" customHeight="1">
      <c r="A12" s="239"/>
      <c r="B12" s="239"/>
      <c r="C12" s="239"/>
      <c r="D12" s="239"/>
      <c r="E12" s="239"/>
    </row>
    <row r="13" spans="1:5" ht="13.5">
      <c r="A13" s="194"/>
      <c r="B13" s="70"/>
      <c r="C13" s="70"/>
      <c r="D13" s="70"/>
      <c r="E13" s="70"/>
    </row>
    <row r="14" spans="1:5" s="120" customFormat="1" ht="48.75" customHeight="1">
      <c r="A14" s="24" t="s">
        <v>253</v>
      </c>
      <c r="B14" s="108" t="s">
        <v>79</v>
      </c>
      <c r="C14" s="108" t="s">
        <v>80</v>
      </c>
      <c r="D14" s="108" t="s">
        <v>81</v>
      </c>
      <c r="E14" s="108" t="s">
        <v>74</v>
      </c>
    </row>
    <row r="15" spans="1:5" ht="32.25" customHeight="1">
      <c r="A15" s="196" t="s">
        <v>222</v>
      </c>
      <c r="B15" s="197">
        <f>SUM(B16:B40)</f>
        <v>430381000</v>
      </c>
      <c r="C15" s="197">
        <f>SUM(C16:C40)</f>
        <v>100000000</v>
      </c>
      <c r="D15" s="197">
        <f>SUM(D16:D40)</f>
        <v>0</v>
      </c>
      <c r="E15" s="223">
        <f aca="true" t="shared" si="0" ref="E15:E41">B15+C15+D15</f>
        <v>530381000</v>
      </c>
    </row>
    <row r="16" spans="1:5" ht="12.75" customHeight="1" hidden="1">
      <c r="A16" s="200" t="s">
        <v>223</v>
      </c>
      <c r="B16" s="201"/>
      <c r="C16" s="201"/>
      <c r="D16" s="34"/>
      <c r="E16" s="35">
        <f t="shared" si="0"/>
        <v>0</v>
      </c>
    </row>
    <row r="17" spans="1:5" ht="32.25" customHeight="1">
      <c r="A17" s="200" t="s">
        <v>196</v>
      </c>
      <c r="B17" s="201">
        <v>5611000</v>
      </c>
      <c r="C17" s="201">
        <v>2000000</v>
      </c>
      <c r="D17" s="34"/>
      <c r="E17" s="35">
        <f t="shared" si="0"/>
        <v>7611000</v>
      </c>
    </row>
    <row r="18" spans="1:5" ht="32.25" customHeight="1">
      <c r="A18" s="200" t="s">
        <v>254</v>
      </c>
      <c r="B18" s="201">
        <v>14131000</v>
      </c>
      <c r="C18" s="201">
        <v>3000000</v>
      </c>
      <c r="D18" s="34"/>
      <c r="E18" s="35">
        <f t="shared" si="0"/>
        <v>17131000</v>
      </c>
    </row>
    <row r="19" spans="1:5" ht="12.75" customHeight="1" hidden="1">
      <c r="A19" s="200" t="s">
        <v>226</v>
      </c>
      <c r="B19" s="201"/>
      <c r="C19" s="201"/>
      <c r="D19" s="34"/>
      <c r="E19" s="35">
        <f t="shared" si="0"/>
        <v>0</v>
      </c>
    </row>
    <row r="20" spans="1:5" ht="12.75" customHeight="1" hidden="1">
      <c r="A20" s="200" t="s">
        <v>227</v>
      </c>
      <c r="B20" s="201"/>
      <c r="C20" s="201"/>
      <c r="D20" s="34"/>
      <c r="E20" s="35">
        <f t="shared" si="0"/>
        <v>0</v>
      </c>
    </row>
    <row r="21" spans="1:5" ht="32.25" customHeight="1">
      <c r="A21" s="200" t="s">
        <v>255</v>
      </c>
      <c r="B21" s="201">
        <v>13512000</v>
      </c>
      <c r="C21" s="201">
        <v>3000000</v>
      </c>
      <c r="D21" s="34"/>
      <c r="E21" s="35">
        <f t="shared" si="0"/>
        <v>16512000</v>
      </c>
    </row>
    <row r="22" spans="1:5" ht="32.25" customHeight="1">
      <c r="A22" s="200" t="s">
        <v>256</v>
      </c>
      <c r="B22" s="201">
        <v>10035000</v>
      </c>
      <c r="C22" s="201">
        <v>2300000</v>
      </c>
      <c r="D22" s="34"/>
      <c r="E22" s="35">
        <f t="shared" si="0"/>
        <v>12335000</v>
      </c>
    </row>
    <row r="23" spans="1:5" ht="32.25" customHeight="1">
      <c r="A23" s="200" t="s">
        <v>257</v>
      </c>
      <c r="B23" s="201">
        <v>7713000</v>
      </c>
      <c r="C23" s="201">
        <v>1000000</v>
      </c>
      <c r="D23" s="34"/>
      <c r="E23" s="35">
        <f t="shared" si="0"/>
        <v>8713000</v>
      </c>
    </row>
    <row r="24" spans="1:5" ht="32.25" customHeight="1">
      <c r="A24" s="200" t="s">
        <v>231</v>
      </c>
      <c r="B24" s="201">
        <v>93942000</v>
      </c>
      <c r="C24" s="201">
        <v>12500000</v>
      </c>
      <c r="D24" s="34"/>
      <c r="E24" s="35">
        <f t="shared" si="0"/>
        <v>106442000</v>
      </c>
    </row>
    <row r="25" spans="1:5" ht="32.25" customHeight="1">
      <c r="A25" s="200" t="s">
        <v>202</v>
      </c>
      <c r="B25" s="201">
        <v>5562000</v>
      </c>
      <c r="C25" s="201">
        <v>1000000</v>
      </c>
      <c r="D25" s="34"/>
      <c r="E25" s="35">
        <f t="shared" si="0"/>
        <v>6562000</v>
      </c>
    </row>
    <row r="26" spans="1:5" ht="12.75" customHeight="1" hidden="1">
      <c r="A26" s="200" t="s">
        <v>233</v>
      </c>
      <c r="B26" s="201"/>
      <c r="C26" s="201"/>
      <c r="D26" s="34"/>
      <c r="E26" s="35">
        <f t="shared" si="0"/>
        <v>0</v>
      </c>
    </row>
    <row r="27" spans="1:5" ht="32.25" customHeight="1">
      <c r="A27" s="200" t="s">
        <v>258</v>
      </c>
      <c r="B27" s="201">
        <v>252435000</v>
      </c>
      <c r="C27" s="201">
        <v>60500000</v>
      </c>
      <c r="D27" s="34"/>
      <c r="E27" s="35">
        <f t="shared" si="0"/>
        <v>312935000</v>
      </c>
    </row>
    <row r="28" spans="1:5" ht="12.75" customHeight="1" hidden="1">
      <c r="A28" s="200" t="s">
        <v>235</v>
      </c>
      <c r="B28" s="201"/>
      <c r="C28" s="201"/>
      <c r="D28" s="34"/>
      <c r="E28" s="35">
        <f t="shared" si="0"/>
        <v>0</v>
      </c>
    </row>
    <row r="29" spans="1:5" ht="12.75" customHeight="1" hidden="1">
      <c r="A29" s="200" t="s">
        <v>236</v>
      </c>
      <c r="B29" s="201"/>
      <c r="C29" s="201"/>
      <c r="D29" s="34"/>
      <c r="E29" s="35">
        <f t="shared" si="0"/>
        <v>0</v>
      </c>
    </row>
    <row r="30" spans="1:5" ht="32.25" customHeight="1">
      <c r="A30" s="200" t="s">
        <v>206</v>
      </c>
      <c r="B30" s="201">
        <v>14870000</v>
      </c>
      <c r="C30" s="201">
        <v>1200000</v>
      </c>
      <c r="D30" s="34"/>
      <c r="E30" s="35">
        <f t="shared" si="0"/>
        <v>16070000</v>
      </c>
    </row>
    <row r="31" spans="1:5" ht="12.75" customHeight="1" hidden="1">
      <c r="A31" s="200" t="s">
        <v>238</v>
      </c>
      <c r="B31" s="201"/>
      <c r="C31" s="201"/>
      <c r="D31" s="34"/>
      <c r="E31" s="35">
        <f t="shared" si="0"/>
        <v>0</v>
      </c>
    </row>
    <row r="32" spans="1:5" ht="32.25" customHeight="1">
      <c r="A32" s="200" t="s">
        <v>208</v>
      </c>
      <c r="B32" s="201">
        <v>7598000</v>
      </c>
      <c r="C32" s="201">
        <v>3500000</v>
      </c>
      <c r="D32" s="34"/>
      <c r="E32" s="35">
        <f t="shared" si="0"/>
        <v>11098000</v>
      </c>
    </row>
    <row r="33" spans="1:5" ht="12.75" customHeight="1" hidden="1">
      <c r="A33" s="200" t="s">
        <v>240</v>
      </c>
      <c r="B33" s="201"/>
      <c r="C33" s="201"/>
      <c r="D33" s="34"/>
      <c r="E33" s="35">
        <f t="shared" si="0"/>
        <v>0</v>
      </c>
    </row>
    <row r="34" spans="1:5" ht="12.75" customHeight="1" hidden="1">
      <c r="A34" s="200" t="s">
        <v>241</v>
      </c>
      <c r="B34" s="201"/>
      <c r="C34" s="201"/>
      <c r="D34" s="34"/>
      <c r="E34" s="35">
        <f t="shared" si="0"/>
        <v>0</v>
      </c>
    </row>
    <row r="35" spans="1:5" ht="32.25" customHeight="1">
      <c r="A35" s="200" t="s">
        <v>259</v>
      </c>
      <c r="B35" s="201">
        <v>4972000</v>
      </c>
      <c r="C35" s="201">
        <v>10000000</v>
      </c>
      <c r="D35" s="34"/>
      <c r="E35" s="35">
        <f t="shared" si="0"/>
        <v>14972000</v>
      </c>
    </row>
    <row r="36" spans="1:5" ht="12.75" customHeight="1" hidden="1">
      <c r="A36" s="32" t="s">
        <v>244</v>
      </c>
      <c r="B36" s="201"/>
      <c r="C36" s="201"/>
      <c r="D36" s="34"/>
      <c r="E36" s="35">
        <f t="shared" si="0"/>
        <v>0</v>
      </c>
    </row>
    <row r="37" spans="1:5" ht="12.75" customHeight="1" hidden="1">
      <c r="A37" s="32" t="s">
        <v>212</v>
      </c>
      <c r="B37" s="201"/>
      <c r="C37" s="201"/>
      <c r="D37" s="34"/>
      <c r="E37" s="35">
        <f t="shared" si="0"/>
        <v>0</v>
      </c>
    </row>
    <row r="38" spans="1:5" ht="12.75" customHeight="1" hidden="1">
      <c r="A38" s="32"/>
      <c r="B38" s="201"/>
      <c r="C38" s="201"/>
      <c r="D38" s="34"/>
      <c r="E38" s="35">
        <f t="shared" si="0"/>
        <v>0</v>
      </c>
    </row>
    <row r="39" spans="1:5" ht="12.75" customHeight="1" hidden="1">
      <c r="A39" s="32" t="s">
        <v>213</v>
      </c>
      <c r="B39" s="201"/>
      <c r="C39" s="201"/>
      <c r="D39" s="34"/>
      <c r="E39" s="35">
        <f t="shared" si="0"/>
        <v>0</v>
      </c>
    </row>
    <row r="40" spans="1:5" ht="12.75" customHeight="1">
      <c r="A40" s="32"/>
      <c r="B40" s="201"/>
      <c r="C40" s="201"/>
      <c r="D40" s="34"/>
      <c r="E40" s="35">
        <f t="shared" si="0"/>
        <v>0</v>
      </c>
    </row>
    <row r="41" spans="1:5" ht="23.25" customHeight="1">
      <c r="A41" s="205" t="s">
        <v>167</v>
      </c>
      <c r="B41" s="201"/>
      <c r="C41" s="201"/>
      <c r="D41" s="34">
        <v>7000000</v>
      </c>
      <c r="E41" s="35">
        <f t="shared" si="0"/>
        <v>7000000</v>
      </c>
    </row>
    <row r="42" spans="1:5" ht="12.75" customHeight="1">
      <c r="A42" s="32"/>
      <c r="B42" s="201"/>
      <c r="C42" s="201"/>
      <c r="D42" s="34"/>
      <c r="E42" s="35"/>
    </row>
    <row r="43" spans="1:5" ht="12.75" customHeight="1">
      <c r="A43" s="212"/>
      <c r="B43" s="201">
        <v>0</v>
      </c>
      <c r="C43" s="201"/>
      <c r="D43" s="34"/>
      <c r="E43" s="35">
        <f>B43+C43+D43</f>
        <v>0</v>
      </c>
    </row>
    <row r="44" spans="1:5" ht="32.25" customHeight="1">
      <c r="A44" s="39" t="s">
        <v>74</v>
      </c>
      <c r="B44" s="213">
        <f>B15+B41</f>
        <v>430381000</v>
      </c>
      <c r="C44" s="213">
        <f>C15+C41</f>
        <v>100000000</v>
      </c>
      <c r="D44" s="37">
        <f>+D41</f>
        <v>7000000</v>
      </c>
      <c r="E44" s="35">
        <f>B44+C44+D44</f>
        <v>537381000</v>
      </c>
    </row>
    <row r="45" spans="1:5" ht="32.25" customHeight="1">
      <c r="A45" s="206"/>
      <c r="B45" s="224"/>
      <c r="C45" s="224"/>
      <c r="D45" s="225"/>
      <c r="E45" s="226"/>
    </row>
    <row r="46" spans="1:5" ht="13.5">
      <c r="A46" s="194"/>
      <c r="B46" s="70"/>
      <c r="C46" s="70"/>
      <c r="D46" s="70"/>
      <c r="E46" s="70"/>
    </row>
    <row r="47" ht="12.75">
      <c r="A47" s="209" t="s">
        <v>218</v>
      </c>
    </row>
    <row r="50" ht="12.75">
      <c r="D50" s="17"/>
    </row>
  </sheetData>
  <mergeCells count="4">
    <mergeCell ref="A7:E7"/>
    <mergeCell ref="A8:E8"/>
    <mergeCell ref="A11:E11"/>
    <mergeCell ref="A12:E12"/>
  </mergeCells>
  <printOptions/>
  <pageMargins left="1.2097222222222224" right="0.25" top="2.1902777777777778" bottom="0.30972222222222223" header="0.5118055555555556" footer="0.5118055555555556"/>
  <pageSetup fitToHeight="1" fitToWidth="1" horizontalDpi="300" verticalDpi="300" orientation="portrait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showZeros="0" zoomScale="75" zoomScaleNormal="75" workbookViewId="0" topLeftCell="A11">
      <selection activeCell="G19" sqref="G19"/>
    </sheetView>
  </sheetViews>
  <sheetFormatPr defaultColWidth="11.421875" defaultRowHeight="12.75"/>
  <cols>
    <col min="1" max="1" width="41.7109375" style="112" customWidth="1"/>
    <col min="2" max="5" width="28.7109375" style="1" customWidth="1"/>
    <col min="6" max="16384" width="11.57421875" style="1" customWidth="1"/>
  </cols>
  <sheetData>
    <row r="2" ht="12.75">
      <c r="D2" t="s">
        <v>219</v>
      </c>
    </row>
    <row r="3" ht="12.75">
      <c r="D3" t="s">
        <v>260</v>
      </c>
    </row>
    <row r="4" ht="12.75">
      <c r="D4"/>
    </row>
    <row r="6" ht="12.75">
      <c r="D6" s="69"/>
    </row>
    <row r="7" spans="1:5" ht="18" customHeight="1">
      <c r="A7" s="231" t="s">
        <v>56</v>
      </c>
      <c r="B7" s="231"/>
      <c r="C7" s="231"/>
      <c r="D7" s="231"/>
      <c r="E7" s="231"/>
    </row>
    <row r="8" spans="1:5" ht="38.25" customHeight="1">
      <c r="A8" s="239" t="s">
        <v>191</v>
      </c>
      <c r="B8" s="239"/>
      <c r="C8" s="239"/>
      <c r="D8" s="239"/>
      <c r="E8" s="239"/>
    </row>
    <row r="9" spans="1:5" ht="12.75" customHeight="1">
      <c r="A9" s="193"/>
      <c r="B9" s="193"/>
      <c r="C9" s="193"/>
      <c r="D9" s="193"/>
      <c r="E9" s="193"/>
    </row>
    <row r="10" spans="1:5" ht="28.5" customHeight="1">
      <c r="A10" s="71" t="s">
        <v>261</v>
      </c>
      <c r="B10" s="72"/>
      <c r="C10" s="72"/>
      <c r="D10" s="72"/>
      <c r="E10" s="70"/>
    </row>
    <row r="11" spans="1:5" ht="18" customHeight="1">
      <c r="A11" s="240"/>
      <c r="B11" s="240"/>
      <c r="C11" s="240"/>
      <c r="D11" s="240"/>
      <c r="E11" s="240"/>
    </row>
    <row r="12" spans="1:5" ht="18" customHeight="1">
      <c r="A12" s="239"/>
      <c r="B12" s="239"/>
      <c r="C12" s="239"/>
      <c r="D12" s="239"/>
      <c r="E12" s="239"/>
    </row>
    <row r="13" spans="1:5" ht="13.5">
      <c r="A13" s="194"/>
      <c r="B13" s="70"/>
      <c r="C13" s="70"/>
      <c r="D13" s="70"/>
      <c r="E13" s="70"/>
    </row>
    <row r="14" spans="1:5" s="120" customFormat="1" ht="48.75" customHeight="1">
      <c r="A14" s="24" t="s">
        <v>253</v>
      </c>
      <c r="B14" s="214" t="s">
        <v>79</v>
      </c>
      <c r="C14" s="108" t="s">
        <v>80</v>
      </c>
      <c r="D14" s="108" t="s">
        <v>81</v>
      </c>
      <c r="E14" s="108" t="s">
        <v>74</v>
      </c>
    </row>
    <row r="15" spans="1:5" ht="32.25" customHeight="1">
      <c r="A15" s="196" t="s">
        <v>222</v>
      </c>
      <c r="B15" s="210">
        <f>SUM(B16:B19)</f>
        <v>15148000</v>
      </c>
      <c r="C15" s="210">
        <f>SUM(C16:C19)</f>
        <v>100000</v>
      </c>
      <c r="D15" s="211">
        <f>SUM(D16:D19)</f>
        <v>0</v>
      </c>
      <c r="E15" s="34">
        <f aca="true" t="shared" si="0" ref="E15:E21">B15+C15+D15</f>
        <v>15248000</v>
      </c>
    </row>
    <row r="16" spans="1:5" ht="9" customHeight="1">
      <c r="A16" s="200"/>
      <c r="B16" s="201"/>
      <c r="C16" s="201"/>
      <c r="D16" s="34"/>
      <c r="E16" s="34">
        <f t="shared" si="0"/>
        <v>0</v>
      </c>
    </row>
    <row r="17" spans="1:5" ht="32.25" customHeight="1">
      <c r="A17" s="200" t="s">
        <v>262</v>
      </c>
      <c r="B17" s="201">
        <f>13928000-75000</f>
        <v>13853000</v>
      </c>
      <c r="C17" s="201">
        <f>25000+75000</f>
        <v>100000</v>
      </c>
      <c r="D17" s="34"/>
      <c r="E17" s="34">
        <f t="shared" si="0"/>
        <v>13953000</v>
      </c>
    </row>
    <row r="18" spans="1:8" ht="32.25" customHeight="1">
      <c r="A18" s="200" t="s">
        <v>258</v>
      </c>
      <c r="B18" s="201">
        <v>118000</v>
      </c>
      <c r="C18" s="201"/>
      <c r="D18" s="34"/>
      <c r="E18" s="34">
        <f t="shared" si="0"/>
        <v>118000</v>
      </c>
      <c r="H18" s="68"/>
    </row>
    <row r="19" spans="1:5" ht="32.25" customHeight="1">
      <c r="A19" s="200" t="s">
        <v>263</v>
      </c>
      <c r="B19" s="201">
        <v>1177000</v>
      </c>
      <c r="C19" s="201"/>
      <c r="D19" s="34"/>
      <c r="E19" s="34">
        <f t="shared" si="0"/>
        <v>1177000</v>
      </c>
    </row>
    <row r="20" spans="1:5" ht="32.25" customHeight="1">
      <c r="A20" s="200"/>
      <c r="B20" s="201"/>
      <c r="C20" s="201"/>
      <c r="D20" s="34"/>
      <c r="E20" s="34">
        <f t="shared" si="0"/>
        <v>0</v>
      </c>
    </row>
    <row r="21" spans="1:5" ht="12.75" customHeight="1" hidden="1">
      <c r="A21" s="32" t="s">
        <v>217</v>
      </c>
      <c r="B21" s="201"/>
      <c r="C21" s="201"/>
      <c r="D21" s="34"/>
      <c r="E21" s="34">
        <f t="shared" si="0"/>
        <v>0</v>
      </c>
    </row>
    <row r="22" spans="1:5" ht="12.75" customHeight="1" hidden="1">
      <c r="A22" s="32"/>
      <c r="B22" s="201"/>
      <c r="C22" s="201"/>
      <c r="D22" s="34"/>
      <c r="E22" s="34"/>
    </row>
    <row r="23" spans="1:5" ht="32.25" customHeight="1">
      <c r="A23" s="32" t="s">
        <v>264</v>
      </c>
      <c r="B23" s="201">
        <v>22000</v>
      </c>
      <c r="C23" s="201"/>
      <c r="D23" s="34"/>
      <c r="E23" s="34">
        <f>B23+C23+D23</f>
        <v>22000</v>
      </c>
    </row>
    <row r="24" spans="1:5" ht="12.75" customHeight="1">
      <c r="A24" s="32"/>
      <c r="B24" s="201"/>
      <c r="C24" s="201"/>
      <c r="D24" s="34"/>
      <c r="E24" s="34">
        <f>B24+C24+D24</f>
        <v>0</v>
      </c>
    </row>
    <row r="25" spans="1:5" ht="27.75" customHeight="1">
      <c r="A25" s="32" t="s">
        <v>265</v>
      </c>
      <c r="B25" s="201">
        <v>12000</v>
      </c>
      <c r="C25" s="201"/>
      <c r="D25" s="34"/>
      <c r="E25" s="34">
        <f>B25+C25+D25</f>
        <v>12000</v>
      </c>
    </row>
    <row r="26" spans="1:5" ht="12.75" customHeight="1" hidden="1">
      <c r="A26" s="32" t="s">
        <v>266</v>
      </c>
      <c r="B26" s="201"/>
      <c r="C26" s="201"/>
      <c r="D26" s="34"/>
      <c r="E26" s="34"/>
    </row>
    <row r="27" spans="1:5" ht="32.25" customHeight="1">
      <c r="A27" s="32"/>
      <c r="B27" s="201"/>
      <c r="C27" s="201"/>
      <c r="D27" s="34"/>
      <c r="E27" s="34"/>
    </row>
    <row r="28" spans="1:5" ht="12.75" customHeight="1">
      <c r="A28" s="227" t="s">
        <v>74</v>
      </c>
      <c r="B28" s="213">
        <f>+B25+B23+B15</f>
        <v>15182000</v>
      </c>
      <c r="C28" s="213">
        <f>+C25+C23+C15</f>
        <v>100000</v>
      </c>
      <c r="D28" s="228">
        <f>+D25+D23+D15</f>
        <v>0</v>
      </c>
      <c r="E28" s="229">
        <f>+E25+E23+E15</f>
        <v>15282000</v>
      </c>
    </row>
    <row r="29" spans="1:5" ht="32.25" customHeight="1">
      <c r="A29" s="206"/>
      <c r="B29" s="207"/>
      <c r="C29" s="207"/>
      <c r="D29" s="208"/>
      <c r="E29" s="208"/>
    </row>
    <row r="30" ht="32.25" customHeight="1"/>
    <row r="31" ht="12.75">
      <c r="A31" s="209" t="s">
        <v>218</v>
      </c>
    </row>
  </sheetData>
  <mergeCells count="4">
    <mergeCell ref="A7:E7"/>
    <mergeCell ref="A8:E8"/>
    <mergeCell ref="A11:E11"/>
    <mergeCell ref="A12:E12"/>
  </mergeCells>
  <printOptions/>
  <pageMargins left="1.1020833333333333" right="0.23611111111111113" top="2.086805555555556" bottom="0.3541666666666667" header="0.5118055555555556" footer="0.5118055555555556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showZeros="0" zoomScale="75" zoomScaleNormal="75" workbookViewId="0" topLeftCell="A29">
      <selection activeCell="B50" sqref="B50"/>
    </sheetView>
  </sheetViews>
  <sheetFormatPr defaultColWidth="11.421875" defaultRowHeight="12.75"/>
  <cols>
    <col min="1" max="1" width="67.140625" style="1" customWidth="1"/>
    <col min="2" max="2" width="19.8515625" style="1" customWidth="1"/>
    <col min="3" max="3" width="13.57421875" style="1" customWidth="1"/>
    <col min="4" max="16384" width="11.57421875" style="1" customWidth="1"/>
  </cols>
  <sheetData>
    <row r="1" ht="12.75">
      <c r="A1" s="2" t="s">
        <v>32</v>
      </c>
    </row>
    <row r="2" spans="1:2" ht="12.75">
      <c r="A2" s="2" t="s">
        <v>33</v>
      </c>
      <c r="B2" s="3"/>
    </row>
    <row r="5" spans="1:2" s="5" customFormat="1" ht="12.75">
      <c r="A5" s="2" t="s">
        <v>34</v>
      </c>
      <c r="B5" s="4"/>
    </row>
    <row r="6" spans="1:2" s="5" customFormat="1" ht="12.75">
      <c r="A6" s="18" t="s">
        <v>35</v>
      </c>
      <c r="B6" s="4"/>
    </row>
    <row r="7" spans="1:2" s="5" customFormat="1" ht="12.75">
      <c r="A7" s="4"/>
      <c r="B7" s="4"/>
    </row>
    <row r="8" spans="1:2" s="5" customFormat="1" ht="12.75">
      <c r="A8" s="2" t="s">
        <v>36</v>
      </c>
      <c r="B8" s="4"/>
    </row>
    <row r="11" spans="1:2" ht="12.75">
      <c r="A11" s="230" t="s">
        <v>4</v>
      </c>
      <c r="B11" s="230"/>
    </row>
    <row r="14" spans="1:2" ht="18" customHeight="1">
      <c r="A14" s="19" t="s">
        <v>5</v>
      </c>
      <c r="B14" s="7" t="s">
        <v>6</v>
      </c>
    </row>
    <row r="15" spans="1:2" ht="12.75">
      <c r="A15" s="11"/>
      <c r="B15" s="9"/>
    </row>
    <row r="16" spans="1:3" ht="12.75">
      <c r="A16" s="10" t="s">
        <v>37</v>
      </c>
      <c r="B16" s="9">
        <v>23770500</v>
      </c>
      <c r="C16" s="14"/>
    </row>
    <row r="17" spans="1:2" ht="12.75">
      <c r="A17" s="11"/>
      <c r="B17" s="9"/>
    </row>
    <row r="18" spans="1:3" ht="12.75">
      <c r="A18" s="10" t="s">
        <v>8</v>
      </c>
      <c r="B18" s="9">
        <v>21570500</v>
      </c>
      <c r="C18" s="14"/>
    </row>
    <row r="19" spans="1:2" ht="12.75">
      <c r="A19" s="11"/>
      <c r="B19" s="9"/>
    </row>
    <row r="20" spans="1:2" ht="12.75">
      <c r="A20" s="10" t="s">
        <v>9</v>
      </c>
      <c r="B20" s="9">
        <f>+B16-B18</f>
        <v>2200000</v>
      </c>
    </row>
    <row r="21" spans="1:2" ht="12.75">
      <c r="A21" s="11"/>
      <c r="B21" s="9"/>
    </row>
    <row r="22" spans="1:2" ht="12.75">
      <c r="A22" s="11" t="s">
        <v>10</v>
      </c>
      <c r="B22" s="9"/>
    </row>
    <row r="23" spans="1:2" ht="12.75">
      <c r="A23" s="11"/>
      <c r="B23" s="9"/>
    </row>
    <row r="24" spans="1:2" ht="12.75">
      <c r="A24" s="10" t="s">
        <v>11</v>
      </c>
      <c r="B24" s="9">
        <v>2200000</v>
      </c>
    </row>
    <row r="25" spans="1:2" ht="12.75" hidden="1">
      <c r="A25" s="11"/>
      <c r="B25" s="9"/>
    </row>
    <row r="26" spans="1:2" ht="12.75" hidden="1">
      <c r="A26" s="11" t="s">
        <v>12</v>
      </c>
      <c r="B26" s="9">
        <f>+B24-B22</f>
        <v>2200000</v>
      </c>
    </row>
    <row r="27" spans="1:2" ht="12.75">
      <c r="A27" s="11"/>
      <c r="B27" s="9"/>
    </row>
    <row r="28" spans="1:2" ht="12.75">
      <c r="A28" s="11" t="s">
        <v>13</v>
      </c>
      <c r="B28" s="9">
        <f>+B16+B22</f>
        <v>23770500</v>
      </c>
    </row>
    <row r="29" spans="1:2" ht="12.75">
      <c r="A29" s="11" t="s">
        <v>14</v>
      </c>
      <c r="B29" s="9">
        <f>+B18+B24</f>
        <v>23770500</v>
      </c>
    </row>
    <row r="30" spans="1:2" ht="12.75">
      <c r="A30" s="11"/>
      <c r="B30" s="9"/>
    </row>
    <row r="31" spans="1:2" ht="12.75">
      <c r="A31" s="10" t="s">
        <v>15</v>
      </c>
      <c r="B31" s="9"/>
    </row>
    <row r="32" spans="1:2" ht="12.75">
      <c r="A32" s="10" t="s">
        <v>16</v>
      </c>
      <c r="B32" s="9">
        <f>B20-B26</f>
        <v>0</v>
      </c>
    </row>
    <row r="33" spans="1:2" ht="12.75">
      <c r="A33" s="11"/>
      <c r="B33" s="9"/>
    </row>
    <row r="34" spans="1:2" ht="12.75">
      <c r="A34" s="11" t="s">
        <v>17</v>
      </c>
      <c r="B34" s="9">
        <v>0</v>
      </c>
    </row>
    <row r="35" spans="1:2" ht="12.75">
      <c r="A35" s="11"/>
      <c r="B35" s="9"/>
    </row>
    <row r="36" spans="1:2" ht="12.75">
      <c r="A36" s="11" t="s">
        <v>18</v>
      </c>
      <c r="B36" s="9"/>
    </row>
    <row r="37" spans="1:2" ht="12.75">
      <c r="A37" s="11"/>
      <c r="B37" s="9"/>
    </row>
    <row r="38" spans="1:2" ht="12.75">
      <c r="A38" s="11" t="s">
        <v>19</v>
      </c>
      <c r="B38" s="9">
        <f>B32+B34-B36</f>
        <v>0</v>
      </c>
    </row>
    <row r="39" spans="1:2" ht="12.75">
      <c r="A39" s="11"/>
      <c r="B39" s="9"/>
    </row>
    <row r="40" spans="1:2" ht="12.75">
      <c r="A40" s="11" t="s">
        <v>20</v>
      </c>
      <c r="B40" s="9">
        <f>B42+B41+B43</f>
        <v>0</v>
      </c>
    </row>
    <row r="41" spans="1:2" ht="12.75">
      <c r="A41" s="12" t="s">
        <v>21</v>
      </c>
      <c r="B41" s="9"/>
    </row>
    <row r="42" spans="1:2" ht="12.75">
      <c r="A42" s="12" t="s">
        <v>22</v>
      </c>
      <c r="B42" s="9"/>
    </row>
    <row r="43" spans="1:2" ht="12.75" hidden="1">
      <c r="A43" s="12" t="s">
        <v>23</v>
      </c>
      <c r="B43" s="9"/>
    </row>
    <row r="44" spans="1:2" ht="12.75">
      <c r="A44" s="11"/>
      <c r="B44" s="9"/>
    </row>
    <row r="45" spans="1:2" ht="12.75">
      <c r="A45" s="11" t="s">
        <v>24</v>
      </c>
      <c r="B45" s="9">
        <f>B47+B48+B49</f>
        <v>0</v>
      </c>
    </row>
    <row r="46" spans="1:2" ht="12.75">
      <c r="A46" s="11" t="s">
        <v>25</v>
      </c>
      <c r="B46" s="9"/>
    </row>
    <row r="47" ht="12.75">
      <c r="A47" s="12" t="s">
        <v>26</v>
      </c>
    </row>
    <row r="48" spans="1:2" ht="12.75" hidden="1">
      <c r="A48" s="12" t="s">
        <v>38</v>
      </c>
      <c r="B48" s="9"/>
    </row>
    <row r="49" spans="1:2" ht="12.75">
      <c r="A49" s="17" t="s">
        <v>39</v>
      </c>
      <c r="B49" s="9"/>
    </row>
  </sheetData>
  <mergeCells count="1">
    <mergeCell ref="A11:B11"/>
  </mergeCells>
  <printOptions/>
  <pageMargins left="1.6930555555555555" right="0.6694444444444445" top="2.1256944444444446" bottom="0.9840277777777778" header="0.5118055555555556" footer="0.5118055555555556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166"/>
  <sheetViews>
    <sheetView showGridLines="0" showZeros="0" zoomScale="75" zoomScaleNormal="75" workbookViewId="0" topLeftCell="A36">
      <selection activeCell="B54" sqref="B54"/>
    </sheetView>
  </sheetViews>
  <sheetFormatPr defaultColWidth="11.421875" defaultRowHeight="12.75"/>
  <cols>
    <col min="1" max="1" width="60.00390625" style="1" customWidth="1"/>
    <col min="2" max="2" width="24.140625" style="1" customWidth="1"/>
    <col min="3" max="16384" width="11.57421875" style="1" customWidth="1"/>
  </cols>
  <sheetData>
    <row r="8" ht="12.75">
      <c r="A8" s="2" t="s">
        <v>40</v>
      </c>
    </row>
    <row r="9" spans="1:2" ht="12.75">
      <c r="A9" s="2" t="s">
        <v>41</v>
      </c>
      <c r="B9" s="3"/>
    </row>
    <row r="12" spans="1:2" s="5" customFormat="1" ht="12.75">
      <c r="A12" s="2" t="s">
        <v>42</v>
      </c>
      <c r="B12" s="4"/>
    </row>
    <row r="13" spans="1:2" s="5" customFormat="1" ht="12.75">
      <c r="A13" s="4"/>
      <c r="B13" s="4"/>
    </row>
    <row r="14" spans="1:2" s="5" customFormat="1" ht="12.75">
      <c r="A14" s="2" t="s">
        <v>43</v>
      </c>
      <c r="B14" s="4"/>
    </row>
    <row r="15" ht="12.75">
      <c r="A15" s="17" t="s">
        <v>44</v>
      </c>
    </row>
    <row r="17" spans="1:2" ht="12.75">
      <c r="A17" s="230" t="s">
        <v>4</v>
      </c>
      <c r="B17" s="230"/>
    </row>
    <row r="20" spans="1:2" ht="18" customHeight="1">
      <c r="A20" s="6" t="s">
        <v>5</v>
      </c>
      <c r="B20" s="7" t="s">
        <v>6</v>
      </c>
    </row>
    <row r="21" spans="1:2" ht="12.75">
      <c r="A21" s="8"/>
      <c r="B21" s="9"/>
    </row>
    <row r="22" spans="1:2" ht="12.75">
      <c r="A22" s="10" t="s">
        <v>37</v>
      </c>
      <c r="B22" s="9">
        <v>430381000</v>
      </c>
    </row>
    <row r="23" spans="1:2" ht="12.75">
      <c r="A23" s="11"/>
      <c r="B23" s="9"/>
    </row>
    <row r="24" spans="1:2" ht="12.75">
      <c r="A24" s="10" t="s">
        <v>8</v>
      </c>
      <c r="B24" s="9">
        <v>430381000</v>
      </c>
    </row>
    <row r="25" spans="1:2" ht="12.75">
      <c r="A25" s="11"/>
      <c r="B25" s="9"/>
    </row>
    <row r="26" spans="1:2" ht="12.75">
      <c r="A26" s="10" t="s">
        <v>9</v>
      </c>
      <c r="B26" s="9">
        <f>+B22-B24</f>
        <v>0</v>
      </c>
    </row>
    <row r="27" spans="1:2" ht="12.75">
      <c r="A27" s="11"/>
      <c r="B27" s="9"/>
    </row>
    <row r="28" spans="1:2" ht="12.75">
      <c r="A28" s="11" t="s">
        <v>10</v>
      </c>
      <c r="B28" s="9">
        <v>100000000</v>
      </c>
    </row>
    <row r="29" ht="12.75">
      <c r="A29" s="11"/>
    </row>
    <row r="30" spans="1:2" ht="12.75">
      <c r="A30" s="10" t="s">
        <v>11</v>
      </c>
      <c r="B30" s="9">
        <v>100000000</v>
      </c>
    </row>
    <row r="31" spans="1:2" ht="12.75">
      <c r="A31" s="11"/>
      <c r="B31" s="9"/>
    </row>
    <row r="32" spans="1:2" ht="12.75" hidden="1">
      <c r="A32" s="11" t="s">
        <v>12</v>
      </c>
      <c r="B32" s="9">
        <f>+B30-B28</f>
        <v>0</v>
      </c>
    </row>
    <row r="33" spans="1:2" ht="12.75" hidden="1">
      <c r="A33" s="11"/>
      <c r="B33" s="9"/>
    </row>
    <row r="34" spans="1:2" ht="12.75">
      <c r="A34" s="11" t="s">
        <v>13</v>
      </c>
      <c r="B34" s="9">
        <f>+B22+B28</f>
        <v>530381000</v>
      </c>
    </row>
    <row r="35" spans="1:2" ht="12.75">
      <c r="A35" s="11" t="s">
        <v>14</v>
      </c>
      <c r="B35" s="9">
        <f>+B24+B30</f>
        <v>530381000</v>
      </c>
    </row>
    <row r="36" spans="1:2" ht="12.75">
      <c r="A36" s="11"/>
      <c r="B36" s="9"/>
    </row>
    <row r="37" spans="1:2" ht="12.75">
      <c r="A37" s="10" t="s">
        <v>15</v>
      </c>
      <c r="B37" s="9"/>
    </row>
    <row r="38" spans="1:2" ht="12.75">
      <c r="A38" s="10" t="s">
        <v>16</v>
      </c>
      <c r="B38" s="9">
        <f>B26-B32</f>
        <v>0</v>
      </c>
    </row>
    <row r="39" spans="1:2" ht="12.75">
      <c r="A39" s="11"/>
      <c r="B39" s="9"/>
    </row>
    <row r="40" spans="1:2" ht="12.75">
      <c r="A40" s="11" t="s">
        <v>17</v>
      </c>
      <c r="B40" s="9">
        <v>0</v>
      </c>
    </row>
    <row r="41" spans="1:2" ht="12.75">
      <c r="A41" s="11"/>
      <c r="B41" s="9"/>
    </row>
    <row r="42" spans="1:2" ht="12.75">
      <c r="A42" s="11" t="s">
        <v>18</v>
      </c>
      <c r="B42" s="9"/>
    </row>
    <row r="43" spans="1:2" ht="12.75">
      <c r="A43" s="11"/>
      <c r="B43" s="9"/>
    </row>
    <row r="44" spans="1:2" ht="12.75">
      <c r="A44" s="11" t="s">
        <v>19</v>
      </c>
      <c r="B44" s="9">
        <f>B38+B40-B42</f>
        <v>0</v>
      </c>
    </row>
    <row r="45" spans="1:2" ht="12.75">
      <c r="A45" s="11"/>
      <c r="B45" s="9"/>
    </row>
    <row r="46" spans="1:2" ht="12.75">
      <c r="A46" s="11" t="s">
        <v>20</v>
      </c>
      <c r="B46" s="9">
        <f>SUM(B47:B48)</f>
        <v>7000000</v>
      </c>
    </row>
    <row r="47" spans="1:2" ht="12.75">
      <c r="A47" s="12" t="s">
        <v>21</v>
      </c>
      <c r="B47" s="9">
        <v>7000000</v>
      </c>
    </row>
    <row r="48" spans="1:2" ht="12.75">
      <c r="A48" s="12" t="s">
        <v>22</v>
      </c>
      <c r="B48" s="9"/>
    </row>
    <row r="49" spans="1:2" ht="12.75" hidden="1">
      <c r="A49" s="12" t="s">
        <v>23</v>
      </c>
      <c r="B49" s="9"/>
    </row>
    <row r="50" spans="1:2" ht="12.75">
      <c r="A50" s="11"/>
      <c r="B50" s="9"/>
    </row>
    <row r="51" spans="1:2" ht="12.75">
      <c r="A51" s="11" t="s">
        <v>24</v>
      </c>
      <c r="B51" s="9">
        <f>SUM(B52:B53)</f>
        <v>7000000</v>
      </c>
    </row>
    <row r="52" spans="1:2" ht="12.75">
      <c r="A52" s="12" t="s">
        <v>45</v>
      </c>
      <c r="B52" s="9">
        <v>7000000</v>
      </c>
    </row>
    <row r="53" spans="1:2" ht="12.75">
      <c r="A53" s="11" t="s">
        <v>46</v>
      </c>
      <c r="B53" s="9"/>
    </row>
    <row r="54" spans="1:2" ht="12.75">
      <c r="A54" s="11"/>
      <c r="B54" s="16"/>
    </row>
    <row r="55" spans="1:2" ht="12.75">
      <c r="A55" s="11"/>
      <c r="B55" s="16"/>
    </row>
    <row r="56" spans="1:2" ht="12.75">
      <c r="A56" s="15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6"/>
    </row>
    <row r="70" spans="1:2" ht="12.75">
      <c r="A70" s="15"/>
      <c r="B70" s="16"/>
    </row>
    <row r="71" spans="1:2" ht="12.75">
      <c r="A71" s="15"/>
      <c r="B71" s="16"/>
    </row>
    <row r="72" spans="1:2" ht="12.75">
      <c r="A72" s="15"/>
      <c r="B72" s="16"/>
    </row>
    <row r="73" spans="1:2" ht="12.75">
      <c r="A73" s="15"/>
      <c r="B73" s="16"/>
    </row>
    <row r="74" spans="1:2" ht="12.75">
      <c r="A74" s="15"/>
      <c r="B74" s="16"/>
    </row>
    <row r="75" spans="1:2" ht="12.75">
      <c r="A75" s="15"/>
      <c r="B75" s="16"/>
    </row>
    <row r="76" spans="1:2" ht="12.75">
      <c r="A76" s="15"/>
      <c r="B76" s="16"/>
    </row>
    <row r="77" spans="1:2" ht="12.75">
      <c r="A77" s="15"/>
      <c r="B77" s="16"/>
    </row>
    <row r="78" spans="1:2" ht="12.75">
      <c r="A78" s="15"/>
      <c r="B78" s="16"/>
    </row>
    <row r="79" spans="1:2" ht="12.75">
      <c r="A79" s="15"/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</sheetData>
  <mergeCells count="1">
    <mergeCell ref="A17:B17"/>
  </mergeCells>
  <printOptions/>
  <pageMargins left="1.5354166666666667" right="0.7479166666666667" top="0.9840277777777778" bottom="0.9840277777777778" header="0.5118055555555556" footer="0.5118055555555556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167"/>
  <sheetViews>
    <sheetView showGridLines="0" showZeros="0" zoomScale="75" zoomScaleNormal="75" workbookViewId="0" topLeftCell="A22">
      <selection activeCell="B48" sqref="B48"/>
    </sheetView>
  </sheetViews>
  <sheetFormatPr defaultColWidth="11.421875" defaultRowHeight="12.75"/>
  <cols>
    <col min="1" max="1" width="69.28125" style="1" customWidth="1"/>
    <col min="2" max="2" width="24.140625" style="1" customWidth="1"/>
    <col min="3" max="16384" width="11.57421875" style="1" customWidth="1"/>
  </cols>
  <sheetData>
    <row r="8" ht="12.75">
      <c r="A8" s="2" t="s">
        <v>47</v>
      </c>
    </row>
    <row r="9" spans="1:2" ht="12.75">
      <c r="A9" s="2" t="s">
        <v>48</v>
      </c>
      <c r="B9" s="3"/>
    </row>
    <row r="12" spans="1:2" s="5" customFormat="1" ht="12.75">
      <c r="A12" s="2" t="s">
        <v>49</v>
      </c>
      <c r="B12" s="4"/>
    </row>
    <row r="13" spans="1:2" s="5" customFormat="1" ht="12.75">
      <c r="A13" s="18" t="s">
        <v>50</v>
      </c>
      <c r="B13" s="4"/>
    </row>
    <row r="14" spans="1:2" s="5" customFormat="1" ht="12.75">
      <c r="A14" s="4"/>
      <c r="B14" s="4"/>
    </row>
    <row r="15" spans="1:2" s="5" customFormat="1" ht="12.75">
      <c r="A15" s="2" t="s">
        <v>51</v>
      </c>
      <c r="B15" s="4"/>
    </row>
    <row r="17" spans="1:2" ht="12.75">
      <c r="A17" s="230" t="s">
        <v>4</v>
      </c>
      <c r="B17" s="230"/>
    </row>
    <row r="20" spans="1:2" ht="18" customHeight="1">
      <c r="A20" s="6" t="s">
        <v>5</v>
      </c>
      <c r="B20" s="7" t="s">
        <v>6</v>
      </c>
    </row>
    <row r="21" spans="1:2" ht="12.75">
      <c r="A21" s="8"/>
      <c r="B21" s="9"/>
    </row>
    <row r="22" spans="1:2" ht="12.75">
      <c r="A22" s="10" t="s">
        <v>37</v>
      </c>
      <c r="B22" s="9">
        <v>8988000</v>
      </c>
    </row>
    <row r="23" spans="1:2" ht="12.75">
      <c r="A23" s="11"/>
      <c r="B23" s="9"/>
    </row>
    <row r="24" spans="1:2" ht="12.75">
      <c r="A24" s="10" t="s">
        <v>8</v>
      </c>
      <c r="B24" s="9">
        <f>15257000-75000</f>
        <v>15182000</v>
      </c>
    </row>
    <row r="25" spans="1:2" ht="12.75">
      <c r="A25" s="11"/>
      <c r="B25" s="9"/>
    </row>
    <row r="26" spans="1:2" ht="12.75">
      <c r="A26" s="10" t="s">
        <v>9</v>
      </c>
      <c r="B26" s="9">
        <f>+B22-B24</f>
        <v>-6194000</v>
      </c>
    </row>
    <row r="27" spans="1:2" ht="12.75">
      <c r="A27" s="11"/>
      <c r="B27" s="9"/>
    </row>
    <row r="28" spans="1:2" ht="12.75">
      <c r="A28" s="11" t="s">
        <v>10</v>
      </c>
      <c r="B28" s="9">
        <v>100000</v>
      </c>
    </row>
    <row r="29" spans="1:2" ht="12.75">
      <c r="A29" s="11"/>
      <c r="B29" s="9"/>
    </row>
    <row r="30" spans="1:2" ht="12.75">
      <c r="A30" s="10" t="s">
        <v>11</v>
      </c>
      <c r="B30" s="9">
        <f>25000+75000</f>
        <v>100000</v>
      </c>
    </row>
    <row r="31" spans="1:2" ht="12.75">
      <c r="A31" s="11"/>
      <c r="B31" s="9"/>
    </row>
    <row r="32" spans="1:2" ht="12.75" hidden="1">
      <c r="A32" s="11" t="s">
        <v>12</v>
      </c>
      <c r="B32" s="9">
        <f>+B30-B28</f>
        <v>0</v>
      </c>
    </row>
    <row r="33" spans="1:2" ht="12.75" hidden="1">
      <c r="A33" s="11"/>
      <c r="B33" s="9"/>
    </row>
    <row r="34" spans="1:2" ht="12.75">
      <c r="A34" s="11" t="s">
        <v>13</v>
      </c>
      <c r="B34" s="9">
        <f>+B22+B28</f>
        <v>9088000</v>
      </c>
    </row>
    <row r="35" spans="1:2" ht="12.75">
      <c r="A35" s="11" t="s">
        <v>14</v>
      </c>
      <c r="B35" s="9">
        <f>+B24+B30</f>
        <v>15282000</v>
      </c>
    </row>
    <row r="36" spans="1:2" ht="12.75">
      <c r="A36" s="11"/>
      <c r="B36" s="9"/>
    </row>
    <row r="37" spans="1:2" ht="12.75">
      <c r="A37" s="10" t="s">
        <v>15</v>
      </c>
      <c r="B37" s="9"/>
    </row>
    <row r="38" spans="1:2" ht="12.75">
      <c r="A38" s="10" t="s">
        <v>16</v>
      </c>
      <c r="B38" s="9">
        <f>B26-B32</f>
        <v>-6194000</v>
      </c>
    </row>
    <row r="39" spans="1:2" ht="12.75">
      <c r="A39" s="11"/>
      <c r="B39" s="9"/>
    </row>
    <row r="40" spans="1:2" ht="12.75">
      <c r="A40" s="11" t="s">
        <v>17</v>
      </c>
      <c r="B40" s="9">
        <v>0</v>
      </c>
    </row>
    <row r="41" spans="1:2" ht="12.75">
      <c r="A41" s="11"/>
      <c r="B41" s="9"/>
    </row>
    <row r="42" spans="1:2" ht="12.75">
      <c r="A42" s="11" t="s">
        <v>18</v>
      </c>
      <c r="B42" s="9"/>
    </row>
    <row r="43" spans="1:2" ht="12.75">
      <c r="A43" s="11"/>
      <c r="B43" s="9"/>
    </row>
    <row r="44" spans="1:2" ht="12.75">
      <c r="A44" s="11" t="s">
        <v>19</v>
      </c>
      <c r="B44" s="9">
        <f>(B38+B40-B42)</f>
        <v>-6194000</v>
      </c>
    </row>
    <row r="45" spans="1:2" ht="12.75">
      <c r="A45" s="11"/>
      <c r="B45" s="9"/>
    </row>
    <row r="46" spans="1:2" ht="12.75">
      <c r="A46" s="11" t="s">
        <v>20</v>
      </c>
      <c r="B46" s="9">
        <f>SUM(B47:B50)</f>
        <v>6194000</v>
      </c>
    </row>
    <row r="47" spans="1:2" ht="12.75">
      <c r="A47" s="12" t="s">
        <v>21</v>
      </c>
      <c r="B47" s="9">
        <v>6194000</v>
      </c>
    </row>
    <row r="48" spans="1:2" ht="12.75">
      <c r="A48" s="12" t="s">
        <v>22</v>
      </c>
      <c r="B48" s="9"/>
    </row>
    <row r="49" spans="1:2" ht="12.75" hidden="1">
      <c r="A49" s="12" t="s">
        <v>23</v>
      </c>
      <c r="B49" s="9"/>
    </row>
    <row r="50" spans="1:2" ht="12.75">
      <c r="A50" s="11"/>
      <c r="B50" s="9"/>
    </row>
    <row r="51" spans="1:2" ht="12.75">
      <c r="A51" s="11" t="s">
        <v>24</v>
      </c>
      <c r="B51" s="9"/>
    </row>
    <row r="52" spans="1:2" ht="12.75">
      <c r="A52" s="12" t="s">
        <v>45</v>
      </c>
      <c r="B52" s="9"/>
    </row>
    <row r="53" spans="1:2" ht="12.75">
      <c r="A53" s="12" t="s">
        <v>26</v>
      </c>
      <c r="B53" s="9">
        <f>B54</f>
        <v>0</v>
      </c>
    </row>
    <row r="54" spans="1:2" ht="12.75">
      <c r="A54" s="11"/>
      <c r="B54" s="9"/>
    </row>
    <row r="55" spans="1:2" ht="12.75">
      <c r="A55" s="11"/>
      <c r="B55" s="16"/>
    </row>
    <row r="56" spans="1:2" ht="12.75">
      <c r="A56" s="11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6"/>
    </row>
    <row r="70" spans="1:2" ht="12.75">
      <c r="A70" s="15"/>
      <c r="B70" s="16"/>
    </row>
    <row r="71" spans="1:2" ht="12.75">
      <c r="A71" s="15"/>
      <c r="B71" s="16"/>
    </row>
    <row r="72" spans="1:2" ht="12.75">
      <c r="A72" s="15"/>
      <c r="B72" s="16"/>
    </row>
    <row r="73" spans="1:2" ht="12.75">
      <c r="A73" s="15"/>
      <c r="B73" s="16"/>
    </row>
    <row r="74" spans="1:2" ht="12.75">
      <c r="A74" s="15"/>
      <c r="B74" s="16"/>
    </row>
    <row r="75" spans="1:2" ht="12.75">
      <c r="A75" s="15"/>
      <c r="B75" s="16"/>
    </row>
    <row r="76" spans="1:2" ht="12.75">
      <c r="A76" s="15"/>
      <c r="B76" s="16"/>
    </row>
    <row r="77" spans="1:2" ht="12.75">
      <c r="A77" s="15"/>
      <c r="B77" s="16"/>
    </row>
    <row r="78" spans="1:2" ht="12.75">
      <c r="A78" s="15"/>
      <c r="B78" s="16"/>
    </row>
    <row r="79" spans="1:2" ht="12.75">
      <c r="A79" s="15"/>
      <c r="B79" s="16"/>
    </row>
    <row r="80" spans="1:2" ht="12.75">
      <c r="A80" s="15"/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</sheetData>
  <mergeCells count="1">
    <mergeCell ref="A17:B17"/>
  </mergeCells>
  <printOptions horizontalCentered="1"/>
  <pageMargins left="1.5354166666666667" right="0.7479166666666667" top="0.9840277777777778" bottom="0.9840277777777778" header="0.5118055555555556" footer="0.5118055555555556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showGridLines="0" showZeros="0" zoomScale="75" zoomScaleNormal="75" workbookViewId="0" topLeftCell="E10">
      <selection activeCell="K16" sqref="K16"/>
    </sheetView>
  </sheetViews>
  <sheetFormatPr defaultColWidth="11.421875" defaultRowHeight="12.75"/>
  <cols>
    <col min="1" max="1" width="79.7109375" style="20" customWidth="1"/>
    <col min="2" max="2" width="16.00390625" style="20" customWidth="1"/>
    <col min="3" max="3" width="16.140625" style="20" customWidth="1"/>
    <col min="4" max="4" width="17.7109375" style="20" customWidth="1"/>
    <col min="5" max="5" width="16.28125" style="20" customWidth="1"/>
    <col min="6" max="6" width="16.421875" style="20" customWidth="1"/>
    <col min="7" max="7" width="18.421875" style="20" customWidth="1"/>
    <col min="8" max="8" width="17.8515625" style="20" customWidth="1"/>
    <col min="9" max="9" width="16.7109375" style="20" customWidth="1"/>
    <col min="10" max="10" width="17.7109375" style="20" customWidth="1"/>
    <col min="11" max="11" width="16.28125" style="20" customWidth="1"/>
    <col min="12" max="16384" width="11.421875" style="20" customWidth="1"/>
  </cols>
  <sheetData>
    <row r="3" spans="7:9" ht="13.5">
      <c r="G3" s="20" t="s">
        <v>52</v>
      </c>
      <c r="I3" s="20" t="s">
        <v>53</v>
      </c>
    </row>
    <row r="4" spans="7:9" ht="13.5">
      <c r="G4" s="21" t="s">
        <v>54</v>
      </c>
      <c r="H4" s="21"/>
      <c r="I4" s="20" t="s">
        <v>55</v>
      </c>
    </row>
    <row r="5" ht="13.5">
      <c r="I5"/>
    </row>
    <row r="7" spans="1:11" ht="13.5">
      <c r="A7" s="231" t="s">
        <v>56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13.5">
      <c r="A8" s="231" t="s">
        <v>57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1:11" ht="13.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s="27" customFormat="1" ht="60" customHeight="1">
      <c r="A11" s="24" t="s">
        <v>58</v>
      </c>
      <c r="B11" s="25" t="s">
        <v>59</v>
      </c>
      <c r="C11" s="24" t="s">
        <v>60</v>
      </c>
      <c r="D11" s="26" t="s">
        <v>61</v>
      </c>
      <c r="E11" s="24" t="s">
        <v>62</v>
      </c>
      <c r="F11" s="26" t="s">
        <v>63</v>
      </c>
      <c r="G11" s="24" t="s">
        <v>64</v>
      </c>
      <c r="H11" s="24" t="s">
        <v>65</v>
      </c>
      <c r="I11" s="24" t="s">
        <v>66</v>
      </c>
      <c r="J11" s="25" t="s">
        <v>67</v>
      </c>
      <c r="K11" s="25" t="s">
        <v>68</v>
      </c>
    </row>
    <row r="12" spans="1:11" s="27" customFormat="1" ht="13.5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1"/>
    </row>
    <row r="13" spans="1:12" s="27" customFormat="1" ht="27.75" customHeight="1">
      <c r="A13" s="32" t="s">
        <v>69</v>
      </c>
      <c r="B13" s="33">
        <v>490000</v>
      </c>
      <c r="C13" s="33">
        <v>16000</v>
      </c>
      <c r="D13" s="33">
        <f>14751000-75000</f>
        <v>14676000</v>
      </c>
      <c r="E13" s="33">
        <f>25000+75000</f>
        <v>100000</v>
      </c>
      <c r="F13" s="33"/>
      <c r="G13" s="33"/>
      <c r="H13" s="33"/>
      <c r="I13" s="33"/>
      <c r="J13" s="34"/>
      <c r="K13" s="35">
        <f>SUM(B13:J13)</f>
        <v>15282000</v>
      </c>
      <c r="L13" s="20"/>
    </row>
    <row r="14" spans="1:11" ht="27.75" customHeight="1">
      <c r="A14" s="32" t="s">
        <v>70</v>
      </c>
      <c r="B14" s="33">
        <v>17201500</v>
      </c>
      <c r="C14" s="33">
        <v>893000</v>
      </c>
      <c r="D14" s="33">
        <v>3017500</v>
      </c>
      <c r="E14" s="33">
        <v>2150000</v>
      </c>
      <c r="F14" s="33">
        <v>157000</v>
      </c>
      <c r="G14" s="33"/>
      <c r="H14" s="33"/>
      <c r="I14" s="36">
        <v>351500</v>
      </c>
      <c r="J14" s="34"/>
      <c r="K14" s="35">
        <f>SUM(B14:J14)</f>
        <v>23770500</v>
      </c>
    </row>
    <row r="15" spans="1:11" ht="27.75" customHeight="1">
      <c r="A15" s="32" t="s">
        <v>71</v>
      </c>
      <c r="B15" s="36">
        <v>5382000</v>
      </c>
      <c r="C15" s="36">
        <v>14618000</v>
      </c>
      <c r="D15" s="36">
        <v>5207000</v>
      </c>
      <c r="E15" s="36">
        <v>1558000</v>
      </c>
      <c r="F15" s="36">
        <v>997000</v>
      </c>
      <c r="G15" s="36"/>
      <c r="H15" s="36"/>
      <c r="I15" s="36"/>
      <c r="J15" s="37"/>
      <c r="K15" s="35">
        <f>SUM(B15:J15)</f>
        <v>27762000</v>
      </c>
    </row>
    <row r="16" spans="1:11" ht="27.75" customHeight="1">
      <c r="A16" s="32" t="s">
        <v>72</v>
      </c>
      <c r="B16" s="33">
        <v>895757000</v>
      </c>
      <c r="C16" s="33">
        <v>113126000</v>
      </c>
      <c r="D16" s="33">
        <v>1844246000</v>
      </c>
      <c r="E16" s="33">
        <v>374115000</v>
      </c>
      <c r="F16" s="33">
        <v>110868000</v>
      </c>
      <c r="G16" s="33"/>
      <c r="H16" s="33">
        <v>54943000</v>
      </c>
      <c r="I16" s="33">
        <v>500000</v>
      </c>
      <c r="J16" s="34"/>
      <c r="K16" s="35">
        <f>SUM(B16:J16)</f>
        <v>3393555000</v>
      </c>
    </row>
    <row r="17" spans="1:11" ht="27.75" customHeight="1">
      <c r="A17" s="32" t="s">
        <v>73</v>
      </c>
      <c r="B17" s="36">
        <v>206000000</v>
      </c>
      <c r="C17" s="36">
        <v>49813000</v>
      </c>
      <c r="D17" s="36">
        <v>172000000</v>
      </c>
      <c r="E17" s="36">
        <v>100000000</v>
      </c>
      <c r="F17" s="36">
        <v>1298000</v>
      </c>
      <c r="G17" s="36">
        <v>7000000</v>
      </c>
      <c r="H17" s="36"/>
      <c r="I17" s="36">
        <v>1270000</v>
      </c>
      <c r="J17" s="37"/>
      <c r="K17" s="35">
        <f>SUM(B17:J17)</f>
        <v>537381000</v>
      </c>
    </row>
    <row r="18" spans="1:11" ht="13.5" customHeight="1">
      <c r="A18" s="38"/>
      <c r="B18" s="36"/>
      <c r="C18" s="36"/>
      <c r="D18" s="36"/>
      <c r="E18" s="36"/>
      <c r="F18" s="36"/>
      <c r="G18" s="36"/>
      <c r="H18" s="36"/>
      <c r="I18" s="36"/>
      <c r="J18" s="37"/>
      <c r="K18" s="35"/>
    </row>
    <row r="19" spans="1:11" ht="35.25" customHeight="1">
      <c r="A19" s="39" t="s">
        <v>74</v>
      </c>
      <c r="B19" s="33">
        <f aca="true" t="shared" si="0" ref="B19:K19">SUM(B13:B18)</f>
        <v>1124830500</v>
      </c>
      <c r="C19" s="33">
        <f t="shared" si="0"/>
        <v>178466000</v>
      </c>
      <c r="D19" s="33">
        <f t="shared" si="0"/>
        <v>2039146500</v>
      </c>
      <c r="E19" s="33">
        <f t="shared" si="0"/>
        <v>477923000</v>
      </c>
      <c r="F19" s="33">
        <f t="shared" si="0"/>
        <v>113320000</v>
      </c>
      <c r="G19" s="33">
        <f t="shared" si="0"/>
        <v>7000000</v>
      </c>
      <c r="H19" s="33">
        <f t="shared" si="0"/>
        <v>54943000</v>
      </c>
      <c r="I19" s="33">
        <f t="shared" si="0"/>
        <v>2121500</v>
      </c>
      <c r="J19" s="40">
        <f t="shared" si="0"/>
        <v>0</v>
      </c>
      <c r="K19" s="35">
        <f t="shared" si="0"/>
        <v>3997750500</v>
      </c>
    </row>
    <row r="20" spans="1:11" ht="14.25" customHeight="1">
      <c r="A20" s="41"/>
      <c r="B20" s="42"/>
      <c r="C20" s="42"/>
      <c r="D20" s="42"/>
      <c r="E20" s="42"/>
      <c r="F20" s="42"/>
      <c r="G20" s="42"/>
      <c r="H20" s="42"/>
      <c r="I20" s="42"/>
      <c r="J20" s="43"/>
      <c r="K20" s="44"/>
    </row>
    <row r="22" ht="13.5">
      <c r="A22" s="20" t="s">
        <v>75</v>
      </c>
    </row>
  </sheetData>
  <mergeCells count="2">
    <mergeCell ref="A7:K7"/>
    <mergeCell ref="A8:K8"/>
  </mergeCells>
  <printOptions/>
  <pageMargins left="0.8270833333333334" right="1.8111111111111111" top="1.9291666666666667" bottom="0.9840277777777778" header="0.5118055555555556" footer="0.5118055555555556"/>
  <pageSetup fitToHeight="1" fitToWidth="1" horizontalDpi="300" verticalDpi="3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2"/>
  <sheetViews>
    <sheetView showGridLines="0" showZeros="0" zoomScale="75" zoomScaleNormal="75" workbookViewId="0" topLeftCell="B18">
      <selection activeCell="C22" sqref="C22"/>
    </sheetView>
  </sheetViews>
  <sheetFormatPr defaultColWidth="11.421875" defaultRowHeight="12.75"/>
  <cols>
    <col min="1" max="1" width="92.7109375" style="45" customWidth="1"/>
    <col min="2" max="2" width="20.140625" style="45" customWidth="1"/>
    <col min="3" max="3" width="20.28125" style="45" customWidth="1"/>
    <col min="4" max="4" width="20.140625" style="45" customWidth="1"/>
    <col min="5" max="5" width="19.7109375" style="45" customWidth="1"/>
    <col min="6" max="16384" width="11.421875" style="45" customWidth="1"/>
  </cols>
  <sheetData>
    <row r="4" ht="15">
      <c r="D4" s="45" t="s">
        <v>76</v>
      </c>
    </row>
    <row r="5" ht="15">
      <c r="D5" s="45" t="s">
        <v>77</v>
      </c>
    </row>
    <row r="6" ht="18" customHeight="1">
      <c r="D6" s="46"/>
    </row>
    <row r="7" ht="26.25" customHeight="1"/>
    <row r="8" spans="1:5" ht="15">
      <c r="A8" s="232" t="s">
        <v>56</v>
      </c>
      <c r="B8" s="232"/>
      <c r="C8" s="232"/>
      <c r="D8" s="232"/>
      <c r="E8" s="232"/>
    </row>
    <row r="9" spans="1:5" ht="15">
      <c r="A9" s="232" t="s">
        <v>78</v>
      </c>
      <c r="B9" s="232"/>
      <c r="C9" s="232"/>
      <c r="D9" s="232"/>
      <c r="E9" s="232"/>
    </row>
    <row r="10" spans="1:5" ht="15">
      <c r="A10" s="47"/>
      <c r="B10" s="48"/>
      <c r="C10" s="48"/>
      <c r="D10" s="48"/>
      <c r="E10" s="48"/>
    </row>
    <row r="11" spans="1:5" ht="15">
      <c r="A11" s="49"/>
      <c r="B11" s="50"/>
      <c r="C11" s="48"/>
      <c r="D11" s="48"/>
      <c r="E11" s="48"/>
    </row>
    <row r="13" spans="1:5" s="54" customFormat="1" ht="60" customHeight="1">
      <c r="A13" s="51" t="s">
        <v>56</v>
      </c>
      <c r="B13" s="52" t="s">
        <v>79</v>
      </c>
      <c r="C13" s="52" t="s">
        <v>80</v>
      </c>
      <c r="D13" s="53" t="s">
        <v>81</v>
      </c>
      <c r="E13" s="52" t="s">
        <v>74</v>
      </c>
    </row>
    <row r="14" spans="1:5" s="54" customFormat="1" ht="15">
      <c r="A14" s="55"/>
      <c r="B14" s="56"/>
      <c r="C14" s="56"/>
      <c r="D14" s="57"/>
      <c r="E14" s="58"/>
    </row>
    <row r="15" spans="1:5" s="54" customFormat="1" ht="50.25" customHeight="1">
      <c r="A15" s="59" t="s">
        <v>82</v>
      </c>
      <c r="B15" s="60">
        <f>15257000-75000</f>
        <v>15182000</v>
      </c>
      <c r="C15" s="60">
        <f>25000+75000</f>
        <v>100000</v>
      </c>
      <c r="D15" s="61"/>
      <c r="E15" s="62">
        <f>B15+C15+D15</f>
        <v>15282000</v>
      </c>
    </row>
    <row r="16" spans="1:5" ht="50.25" customHeight="1">
      <c r="A16" s="59" t="s">
        <v>83</v>
      </c>
      <c r="B16" s="60">
        <v>21570500</v>
      </c>
      <c r="C16" s="60">
        <v>2200000</v>
      </c>
      <c r="D16" s="61"/>
      <c r="E16" s="62">
        <f>B16+C16+D16</f>
        <v>23770500</v>
      </c>
    </row>
    <row r="17" spans="1:5" ht="50.25" customHeight="1">
      <c r="A17" s="59" t="s">
        <v>71</v>
      </c>
      <c r="B17" s="60">
        <v>26204000</v>
      </c>
      <c r="C17" s="60">
        <v>1558000</v>
      </c>
      <c r="D17" s="61"/>
      <c r="E17" s="62">
        <f>B17+C17+D17</f>
        <v>27762000</v>
      </c>
    </row>
    <row r="18" spans="1:5" ht="50.25" customHeight="1">
      <c r="A18" s="59" t="s">
        <v>72</v>
      </c>
      <c r="B18" s="60">
        <v>2971685000</v>
      </c>
      <c r="C18" s="60">
        <v>374115000</v>
      </c>
      <c r="D18" s="61">
        <v>47755000</v>
      </c>
      <c r="E18" s="62">
        <f>B18+C18+D18</f>
        <v>3393555000</v>
      </c>
    </row>
    <row r="19" spans="1:5" ht="50.25" customHeight="1">
      <c r="A19" s="59" t="s">
        <v>84</v>
      </c>
      <c r="B19" s="60">
        <v>430381000</v>
      </c>
      <c r="C19" s="60">
        <v>100000000</v>
      </c>
      <c r="D19" s="61">
        <v>7000000</v>
      </c>
      <c r="E19" s="62">
        <f>B19+C19+D19</f>
        <v>537381000</v>
      </c>
    </row>
    <row r="20" spans="1:5" ht="50.25" customHeight="1">
      <c r="A20" s="59"/>
      <c r="B20" s="60"/>
      <c r="C20" s="60"/>
      <c r="D20" s="61"/>
      <c r="E20" s="62"/>
    </row>
    <row r="21" spans="1:5" ht="18.75" customHeight="1">
      <c r="A21" s="63" t="s">
        <v>85</v>
      </c>
      <c r="B21" s="60">
        <f>SUM(B15:B20)</f>
        <v>3465022500</v>
      </c>
      <c r="C21" s="60">
        <f>SUM(C15:C20)</f>
        <v>477973000</v>
      </c>
      <c r="D21" s="61">
        <f>SUM(D15:D20)</f>
        <v>54755000</v>
      </c>
      <c r="E21" s="62">
        <f>SUM(E15:E20)</f>
        <v>3997750500</v>
      </c>
    </row>
    <row r="22" spans="1:5" ht="15">
      <c r="A22" s="64"/>
      <c r="B22" s="65"/>
      <c r="C22" s="65"/>
      <c r="D22" s="66"/>
      <c r="E22" s="67"/>
    </row>
  </sheetData>
  <mergeCells count="2">
    <mergeCell ref="A8:E8"/>
    <mergeCell ref="A9:E9"/>
  </mergeCells>
  <printOptions/>
  <pageMargins left="0.5513888888888889" right="2.165277777777778" top="1.0631944444444446" bottom="0.9840277777777778" header="0.5118055555555556" footer="0.5118055555555556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showGridLines="0" showZeros="0" zoomScale="75" zoomScaleNormal="75" workbookViewId="0" topLeftCell="D8">
      <selection activeCell="L28" sqref="L28"/>
    </sheetView>
  </sheetViews>
  <sheetFormatPr defaultColWidth="11.421875" defaultRowHeight="12.75"/>
  <cols>
    <col min="1" max="1" width="8.00390625" style="1" customWidth="1"/>
    <col min="2" max="2" width="37.8515625" style="1" customWidth="1"/>
    <col min="3" max="8" width="16.7109375" style="1" customWidth="1"/>
    <col min="9" max="9" width="15.140625" style="1" customWidth="1"/>
    <col min="10" max="10" width="12.8515625" style="1" customWidth="1"/>
    <col min="11" max="11" width="15.7109375" style="1" customWidth="1"/>
    <col min="12" max="12" width="16.140625" style="1" customWidth="1"/>
    <col min="13" max="16384" width="11.57421875" style="1" customWidth="1"/>
  </cols>
  <sheetData>
    <row r="3" spans="1:12" ht="12.75">
      <c r="A3" s="68"/>
      <c r="B3" s="68"/>
      <c r="C3" s="68"/>
      <c r="E3" s="68"/>
      <c r="K3" s="68" t="s">
        <v>86</v>
      </c>
      <c r="L3" s="68"/>
    </row>
    <row r="4" spans="1:12" ht="12.75">
      <c r="A4" s="68"/>
      <c r="B4" s="68"/>
      <c r="C4" s="68"/>
      <c r="E4" s="68"/>
      <c r="K4" s="69" t="s">
        <v>87</v>
      </c>
      <c r="L4" s="69"/>
    </row>
    <row r="5" spans="1:12" ht="12.75">
      <c r="A5" s="68"/>
      <c r="B5" s="68"/>
      <c r="C5" s="68"/>
      <c r="E5" s="68"/>
      <c r="L5" s="69"/>
    </row>
    <row r="6" spans="1:5" ht="12.75">
      <c r="A6" s="68"/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12" ht="13.5">
      <c r="A8" s="231" t="s">
        <v>56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3.5">
      <c r="A9" s="231" t="s">
        <v>88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0"/>
    </row>
    <row r="11" spans="1:12" ht="13.5">
      <c r="A11" s="71" t="s">
        <v>89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0"/>
    </row>
    <row r="12" spans="1:12" ht="13.5">
      <c r="A12" s="72"/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0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3.5" hidden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81" customHeight="1">
      <c r="A16" s="233" t="s">
        <v>90</v>
      </c>
      <c r="B16" s="233"/>
      <c r="C16" s="73" t="s">
        <v>91</v>
      </c>
      <c r="D16" s="74" t="s">
        <v>92</v>
      </c>
      <c r="E16" s="75" t="s">
        <v>93</v>
      </c>
      <c r="F16" s="74" t="s">
        <v>94</v>
      </c>
      <c r="G16" s="74" t="s">
        <v>63</v>
      </c>
      <c r="H16" s="74" t="s">
        <v>95</v>
      </c>
      <c r="I16" s="75" t="s">
        <v>96</v>
      </c>
      <c r="J16" s="74" t="s">
        <v>97</v>
      </c>
      <c r="K16" s="74" t="s">
        <v>98</v>
      </c>
      <c r="L16" s="74" t="s">
        <v>99</v>
      </c>
    </row>
    <row r="17" spans="1:12" ht="11.25" customHeight="1">
      <c r="A17" s="76"/>
      <c r="B17" s="77"/>
      <c r="C17" s="78"/>
      <c r="D17" s="79"/>
      <c r="E17" s="78"/>
      <c r="F17" s="79"/>
      <c r="G17" s="79"/>
      <c r="H17" s="79"/>
      <c r="I17" s="80"/>
      <c r="J17" s="78"/>
      <c r="K17" s="81"/>
      <c r="L17" s="82"/>
    </row>
    <row r="18" spans="1:12" ht="35.25" customHeight="1">
      <c r="A18" s="83">
        <v>111</v>
      </c>
      <c r="B18" s="84" t="s">
        <v>100</v>
      </c>
      <c r="C18" s="85"/>
      <c r="D18" s="85"/>
      <c r="E18" s="85"/>
      <c r="F18" s="85">
        <f>71392000+71391000</f>
        <v>142783000</v>
      </c>
      <c r="G18" s="85"/>
      <c r="H18" s="85"/>
      <c r="I18" s="85"/>
      <c r="J18" s="85"/>
      <c r="K18" s="86"/>
      <c r="L18" s="87">
        <f>SUM(C18:K18)</f>
        <v>142783000</v>
      </c>
    </row>
    <row r="19" spans="1:12" ht="11.25" customHeight="1">
      <c r="A19" s="88"/>
      <c r="B19" s="84"/>
      <c r="C19" s="89"/>
      <c r="D19" s="90"/>
      <c r="E19" s="89"/>
      <c r="F19" s="90"/>
      <c r="G19" s="90"/>
      <c r="H19" s="90"/>
      <c r="I19" s="85"/>
      <c r="J19" s="89"/>
      <c r="K19" s="86"/>
      <c r="L19" s="87"/>
    </row>
    <row r="20" spans="1:12" ht="39.75" customHeight="1">
      <c r="A20" s="83">
        <v>201</v>
      </c>
      <c r="B20" s="91" t="s">
        <v>101</v>
      </c>
      <c r="C20" s="85">
        <v>895757000</v>
      </c>
      <c r="D20" s="85">
        <v>113126000</v>
      </c>
      <c r="E20" s="85">
        <v>1844246000</v>
      </c>
      <c r="F20" s="85">
        <f>5470000+106136000+111512000</f>
        <v>223118000</v>
      </c>
      <c r="G20" s="85">
        <v>110868000</v>
      </c>
      <c r="H20" s="85"/>
      <c r="I20" s="85">
        <v>54943000</v>
      </c>
      <c r="J20" s="85">
        <v>500000</v>
      </c>
      <c r="K20" s="86"/>
      <c r="L20" s="87">
        <f>SUM(C20:K20)</f>
        <v>3242558000</v>
      </c>
    </row>
    <row r="21" spans="1:12" ht="39.75" customHeight="1">
      <c r="A21" s="83">
        <v>206</v>
      </c>
      <c r="B21" s="84" t="s">
        <v>102</v>
      </c>
      <c r="C21" s="85"/>
      <c r="D21" s="85"/>
      <c r="E21" s="85"/>
      <c r="F21" s="85">
        <v>8214000</v>
      </c>
      <c r="G21" s="85"/>
      <c r="H21" s="85"/>
      <c r="I21" s="85"/>
      <c r="J21" s="85"/>
      <c r="K21" s="86"/>
      <c r="L21" s="87">
        <f>SUM(C21:K21)</f>
        <v>8214000</v>
      </c>
    </row>
    <row r="22" spans="1:12" ht="12.75" customHeight="1" hidden="1">
      <c r="A22" s="83">
        <v>616</v>
      </c>
      <c r="B22" s="84" t="s">
        <v>103</v>
      </c>
      <c r="C22" s="85"/>
      <c r="D22" s="85"/>
      <c r="E22" s="85"/>
      <c r="F22" s="85"/>
      <c r="G22" s="85"/>
      <c r="H22" s="85"/>
      <c r="I22" s="85"/>
      <c r="J22" s="85"/>
      <c r="K22" s="86"/>
      <c r="L22" s="87">
        <f>SUM(C22:K22)</f>
        <v>0</v>
      </c>
    </row>
    <row r="23" spans="1:12" ht="15.7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4"/>
      <c r="L23" s="94"/>
    </row>
    <row r="24" spans="1:12" ht="39.75" customHeight="1">
      <c r="A24" s="234" t="s">
        <v>104</v>
      </c>
      <c r="B24" s="234"/>
      <c r="C24" s="95">
        <f>SUM(C18:C23)</f>
        <v>895757000</v>
      </c>
      <c r="D24" s="95">
        <f>SUM(D18:D23)</f>
        <v>113126000</v>
      </c>
      <c r="E24" s="95">
        <f>SUM(E18:E23)</f>
        <v>1844246000</v>
      </c>
      <c r="F24" s="95">
        <f>SUM(F18:F23)</f>
        <v>374115000</v>
      </c>
      <c r="G24" s="96">
        <f>SUM(G18:G23)</f>
        <v>110868000</v>
      </c>
      <c r="H24" s="97"/>
      <c r="I24" s="95">
        <f>SUM(I18:I23)</f>
        <v>54943000</v>
      </c>
      <c r="J24" s="95">
        <f>SUM(J18:J23)</f>
        <v>500000</v>
      </c>
      <c r="K24" s="98"/>
      <c r="L24" s="99">
        <f>SUM(C24:K24)</f>
        <v>3393555000</v>
      </c>
    </row>
    <row r="25" spans="1:12" ht="13.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3.5">
      <c r="A26" s="70" t="s">
        <v>105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</sheetData>
  <mergeCells count="4">
    <mergeCell ref="A8:L8"/>
    <mergeCell ref="A9:L9"/>
    <mergeCell ref="A16:B16"/>
    <mergeCell ref="A24:B24"/>
  </mergeCells>
  <printOptions/>
  <pageMargins left="0.8270833333333334" right="1.8111111111111111" top="1.7715277777777778" bottom="0.9840277777777778" header="0.5118055555555556" footer="0.5118055555555556"/>
  <pageSetup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showGridLines="0" showZeros="0" zoomScale="75" zoomScaleNormal="75" workbookViewId="0" topLeftCell="H14">
      <selection activeCell="L25" sqref="L25"/>
    </sheetView>
  </sheetViews>
  <sheetFormatPr defaultColWidth="11.421875" defaultRowHeight="12.75"/>
  <cols>
    <col min="1" max="1" width="8.421875" style="1" customWidth="1"/>
    <col min="2" max="2" width="44.28125" style="1" customWidth="1"/>
    <col min="3" max="6" width="16.7109375" style="1" customWidth="1"/>
    <col min="7" max="7" width="16.57421875" style="1" customWidth="1"/>
    <col min="8" max="12" width="16.7109375" style="1" customWidth="1"/>
    <col min="13" max="16384" width="11.57421875" style="1" customWidth="1"/>
  </cols>
  <sheetData>
    <row r="3" spans="1:12" ht="12.75">
      <c r="A3" s="68"/>
      <c r="B3" s="68"/>
      <c r="C3" s="68"/>
      <c r="E3" s="68"/>
      <c r="J3" s="68" t="s">
        <v>106</v>
      </c>
      <c r="K3" s="68"/>
      <c r="L3" s="68"/>
    </row>
    <row r="4" spans="1:12" ht="12.75">
      <c r="A4" s="68"/>
      <c r="B4" s="68"/>
      <c r="C4" s="68"/>
      <c r="E4" s="68"/>
      <c r="J4" s="69" t="s">
        <v>107</v>
      </c>
      <c r="K4" s="69"/>
      <c r="L4" s="69"/>
    </row>
    <row r="5" spans="1:12" ht="12.75">
      <c r="A5" s="68"/>
      <c r="B5" s="68"/>
      <c r="C5" s="68"/>
      <c r="E5" s="68"/>
      <c r="K5" s="69"/>
      <c r="L5" s="69"/>
    </row>
    <row r="6" spans="1:5" ht="12.75">
      <c r="A6" s="68"/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13" ht="13.5">
      <c r="A8" s="231" t="s">
        <v>56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70"/>
    </row>
    <row r="9" spans="1:13" ht="13.5">
      <c r="A9" s="231" t="s">
        <v>88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70"/>
    </row>
    <row r="10" spans="1:13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0"/>
      <c r="M10" s="70"/>
    </row>
    <row r="11" spans="1:13" ht="13.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0"/>
      <c r="M11" s="70"/>
    </row>
    <row r="12" spans="1:13" ht="13.5">
      <c r="A12" s="72" t="s">
        <v>108</v>
      </c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10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3.5" hidden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81" customHeight="1">
      <c r="A16" s="233" t="s">
        <v>90</v>
      </c>
      <c r="B16" s="233"/>
      <c r="C16" s="73" t="s">
        <v>91</v>
      </c>
      <c r="D16" s="74" t="s">
        <v>92</v>
      </c>
      <c r="E16" s="75" t="s">
        <v>93</v>
      </c>
      <c r="F16" s="74" t="s">
        <v>94</v>
      </c>
      <c r="G16" s="75" t="s">
        <v>109</v>
      </c>
      <c r="H16" s="74" t="s">
        <v>95</v>
      </c>
      <c r="I16" s="75" t="s">
        <v>110</v>
      </c>
      <c r="J16" s="74" t="s">
        <v>97</v>
      </c>
      <c r="K16" s="74" t="s">
        <v>98</v>
      </c>
      <c r="L16" s="74" t="s">
        <v>99</v>
      </c>
      <c r="M16" s="70"/>
    </row>
    <row r="17" spans="1:13" ht="11.25" customHeight="1">
      <c r="A17" s="76"/>
      <c r="B17" s="77"/>
      <c r="C17" s="78"/>
      <c r="D17" s="79"/>
      <c r="E17" s="78"/>
      <c r="F17" s="79"/>
      <c r="G17" s="79"/>
      <c r="H17" s="79"/>
      <c r="I17" s="80"/>
      <c r="J17" s="78"/>
      <c r="K17" s="81"/>
      <c r="L17" s="82"/>
      <c r="M17" s="70"/>
    </row>
    <row r="18" spans="1:13" ht="45.75" customHeight="1">
      <c r="A18" s="100">
        <v>201</v>
      </c>
      <c r="B18" s="91" t="s">
        <v>101</v>
      </c>
      <c r="C18" s="85">
        <v>4891000</v>
      </c>
      <c r="D18" s="85">
        <v>9984000</v>
      </c>
      <c r="E18" s="85">
        <v>3803000</v>
      </c>
      <c r="F18" s="85">
        <v>1558000</v>
      </c>
      <c r="G18" s="85">
        <v>18000</v>
      </c>
      <c r="H18" s="85"/>
      <c r="I18" s="85"/>
      <c r="J18" s="85"/>
      <c r="K18" s="87"/>
      <c r="L18" s="87">
        <f>SUM(C18:K18)</f>
        <v>20254000</v>
      </c>
      <c r="M18" s="70"/>
    </row>
    <row r="19" spans="1:13" ht="45.75" customHeight="1">
      <c r="A19" s="100">
        <v>607</v>
      </c>
      <c r="B19" s="91" t="s">
        <v>111</v>
      </c>
      <c r="C19" s="85">
        <v>491000</v>
      </c>
      <c r="D19" s="85">
        <v>4634000</v>
      </c>
      <c r="E19" s="85">
        <v>1404000</v>
      </c>
      <c r="F19" s="85"/>
      <c r="G19" s="85">
        <v>979000</v>
      </c>
      <c r="H19" s="85"/>
      <c r="I19" s="85"/>
      <c r="J19" s="85"/>
      <c r="K19" s="87"/>
      <c r="L19" s="87">
        <f>SUM(C19:K19)</f>
        <v>7508000</v>
      </c>
      <c r="M19" s="70"/>
    </row>
    <row r="20" spans="1:13" ht="11.25" customHeight="1">
      <c r="A20" s="88"/>
      <c r="B20" s="84"/>
      <c r="C20" s="85"/>
      <c r="D20" s="85"/>
      <c r="E20" s="85"/>
      <c r="F20" s="85"/>
      <c r="G20" s="85"/>
      <c r="H20" s="85"/>
      <c r="I20" s="85"/>
      <c r="J20" s="85"/>
      <c r="K20" s="87"/>
      <c r="L20" s="87"/>
      <c r="M20" s="70"/>
    </row>
    <row r="21" spans="1:13" ht="11.25" customHeight="1">
      <c r="A21" s="88"/>
      <c r="B21" s="84"/>
      <c r="C21" s="85"/>
      <c r="D21" s="85"/>
      <c r="E21" s="85"/>
      <c r="F21" s="85"/>
      <c r="G21" s="85"/>
      <c r="H21" s="85"/>
      <c r="I21" s="85"/>
      <c r="J21" s="85"/>
      <c r="K21" s="87"/>
      <c r="L21" s="87"/>
      <c r="M21" s="70"/>
    </row>
    <row r="22" spans="1:13" ht="31.5" customHeight="1">
      <c r="A22" s="234" t="s">
        <v>99</v>
      </c>
      <c r="B22" s="234"/>
      <c r="C22" s="95">
        <f>SUM(C17:C20)</f>
        <v>5382000</v>
      </c>
      <c r="D22" s="95">
        <f>SUM(D17:D20)</f>
        <v>14618000</v>
      </c>
      <c r="E22" s="95">
        <f>SUM(E17:E20)</f>
        <v>5207000</v>
      </c>
      <c r="F22" s="95">
        <f>SUM(F17:F20)</f>
        <v>1558000</v>
      </c>
      <c r="G22" s="95">
        <f>SUM(G17:G20)</f>
        <v>997000</v>
      </c>
      <c r="H22" s="97"/>
      <c r="I22" s="97"/>
      <c r="J22" s="97"/>
      <c r="K22" s="98"/>
      <c r="L22" s="101">
        <f>SUM(C22:K22)</f>
        <v>27762000</v>
      </c>
      <c r="M22" s="70"/>
    </row>
    <row r="23" spans="1:13" ht="13.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ht="12.75">
      <c r="A24" s="1" t="s">
        <v>105</v>
      </c>
    </row>
  </sheetData>
  <mergeCells count="4">
    <mergeCell ref="A8:L8"/>
    <mergeCell ref="A9:L9"/>
    <mergeCell ref="A16:B16"/>
    <mergeCell ref="A22:B22"/>
  </mergeCells>
  <printOptions/>
  <pageMargins left="0.8270833333333334" right="1.8111111111111111" top="1.7715277777777778" bottom="0.9840277777777778" header="0.5118055555555556" footer="0.5118055555555556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rodriguezs</cp:lastModifiedBy>
  <cp:lastPrinted>2011-10-04T22:18:01Z</cp:lastPrinted>
  <dcterms:modified xsi:type="dcterms:W3CDTF">2011-10-04T22:19:34Z</dcterms:modified>
  <cp:category/>
  <cp:version/>
  <cp:contentType/>
  <cp:contentStatus/>
</cp:coreProperties>
</file>